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zpocet\Desktop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01_01 01 Pol" sheetId="12" r:id="rId3"/>
    <sheet name="01_02 02 Pol" sheetId="13" r:id="rId4"/>
  </sheets>
  <externalReferences>
    <externalReference r:id="rId5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'01_01 01 Pol'!$1:$7</definedName>
    <definedName name="_xlnm.Print_Titles" localSheetId="3">'01_02 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'01_01 01 Pol'!$A$1:$X$32</definedName>
    <definedName name="_xlnm.Print_Area" localSheetId="3">'01_02 02 Pol'!$A$1:$X$403</definedName>
    <definedName name="_xlnm.Print_Area" localSheetId="0">Stavba!$A$1:$J$74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8" i="1" l="1"/>
  <c r="G25" i="1"/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F43" i="1" s="1"/>
  <c r="G23" i="1" s="1"/>
  <c r="G393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8" i="13"/>
  <c r="G8" i="13" s="1"/>
  <c r="I18" i="13"/>
  <c r="K18" i="13"/>
  <c r="O18" i="13"/>
  <c r="O8" i="13" s="1"/>
  <c r="Q18" i="13"/>
  <c r="V18" i="13"/>
  <c r="G22" i="13"/>
  <c r="M22" i="13" s="1"/>
  <c r="I22" i="13"/>
  <c r="K22" i="13"/>
  <c r="O22" i="13"/>
  <c r="Q22" i="13"/>
  <c r="V22" i="13"/>
  <c r="G24" i="13"/>
  <c r="I24" i="13"/>
  <c r="K24" i="13"/>
  <c r="M24" i="13"/>
  <c r="O24" i="13"/>
  <c r="Q24" i="13"/>
  <c r="V24" i="13"/>
  <c r="G26" i="13"/>
  <c r="I26" i="13"/>
  <c r="K26" i="13"/>
  <c r="M26" i="13"/>
  <c r="O26" i="13"/>
  <c r="Q26" i="13"/>
  <c r="V26" i="13"/>
  <c r="G39" i="13"/>
  <c r="M39" i="13" s="1"/>
  <c r="I39" i="13"/>
  <c r="K39" i="13"/>
  <c r="O39" i="13"/>
  <c r="Q39" i="13"/>
  <c r="V39" i="13"/>
  <c r="G43" i="13"/>
  <c r="I43" i="13"/>
  <c r="K43" i="13"/>
  <c r="M43" i="13"/>
  <c r="O43" i="13"/>
  <c r="Q43" i="13"/>
  <c r="V43" i="13"/>
  <c r="G45" i="13"/>
  <c r="M45" i="13" s="1"/>
  <c r="I45" i="13"/>
  <c r="K45" i="13"/>
  <c r="O45" i="13"/>
  <c r="Q45" i="13"/>
  <c r="V45" i="13"/>
  <c r="G47" i="13"/>
  <c r="I47" i="13"/>
  <c r="K47" i="13"/>
  <c r="M47" i="13"/>
  <c r="O47" i="13"/>
  <c r="Q47" i="13"/>
  <c r="V47" i="13"/>
  <c r="G51" i="13"/>
  <c r="M51" i="13" s="1"/>
  <c r="I51" i="13"/>
  <c r="K51" i="13"/>
  <c r="O51" i="13"/>
  <c r="Q51" i="13"/>
  <c r="V51" i="13"/>
  <c r="G55" i="13"/>
  <c r="M55" i="13" s="1"/>
  <c r="I55" i="13"/>
  <c r="K55" i="13"/>
  <c r="K54" i="13" s="1"/>
  <c r="O55" i="13"/>
  <c r="Q55" i="13"/>
  <c r="V55" i="13"/>
  <c r="V54" i="13" s="1"/>
  <c r="G58" i="13"/>
  <c r="I58" i="13"/>
  <c r="K58" i="13"/>
  <c r="M58" i="13"/>
  <c r="O58" i="13"/>
  <c r="Q58" i="13"/>
  <c r="V58" i="13"/>
  <c r="G60" i="13"/>
  <c r="G54" i="13" s="1"/>
  <c r="I60" i="13"/>
  <c r="K60" i="13"/>
  <c r="O60" i="13"/>
  <c r="O54" i="13" s="1"/>
  <c r="Q60" i="13"/>
  <c r="V60" i="13"/>
  <c r="G64" i="13"/>
  <c r="M64" i="13" s="1"/>
  <c r="I64" i="13"/>
  <c r="I54" i="13" s="1"/>
  <c r="K64" i="13"/>
  <c r="O64" i="13"/>
  <c r="Q64" i="13"/>
  <c r="Q54" i="13" s="1"/>
  <c r="V64" i="13"/>
  <c r="G66" i="13"/>
  <c r="M66" i="13" s="1"/>
  <c r="I66" i="13"/>
  <c r="K66" i="13"/>
  <c r="O66" i="13"/>
  <c r="Q66" i="13"/>
  <c r="V66" i="13"/>
  <c r="K69" i="13"/>
  <c r="V69" i="13"/>
  <c r="G70" i="13"/>
  <c r="G69" i="13" s="1"/>
  <c r="I70" i="13"/>
  <c r="I69" i="13" s="1"/>
  <c r="K70" i="13"/>
  <c r="O70" i="13"/>
  <c r="O69" i="13" s="1"/>
  <c r="Q70" i="13"/>
  <c r="Q69" i="13" s="1"/>
  <c r="V70" i="13"/>
  <c r="G76" i="13"/>
  <c r="M76" i="13" s="1"/>
  <c r="I76" i="13"/>
  <c r="K76" i="13"/>
  <c r="O76" i="13"/>
  <c r="Q76" i="13"/>
  <c r="V76" i="13"/>
  <c r="G78" i="13"/>
  <c r="I78" i="13"/>
  <c r="I77" i="13" s="1"/>
  <c r="K78" i="13"/>
  <c r="M78" i="13"/>
  <c r="O78" i="13"/>
  <c r="Q78" i="13"/>
  <c r="Q77" i="13" s="1"/>
  <c r="V78" i="13"/>
  <c r="G80" i="13"/>
  <c r="G77" i="13" s="1"/>
  <c r="I80" i="13"/>
  <c r="K80" i="13"/>
  <c r="O80" i="13"/>
  <c r="O77" i="13" s="1"/>
  <c r="Q80" i="13"/>
  <c r="V80" i="13"/>
  <c r="G82" i="13"/>
  <c r="I82" i="13"/>
  <c r="K82" i="13"/>
  <c r="M82" i="13"/>
  <c r="O82" i="13"/>
  <c r="Q82" i="13"/>
  <c r="V82" i="13"/>
  <c r="G84" i="13"/>
  <c r="M84" i="13" s="1"/>
  <c r="I84" i="13"/>
  <c r="K84" i="13"/>
  <c r="K77" i="13" s="1"/>
  <c r="O84" i="13"/>
  <c r="Q84" i="13"/>
  <c r="V84" i="13"/>
  <c r="V77" i="13" s="1"/>
  <c r="G86" i="13"/>
  <c r="I86" i="13"/>
  <c r="K86" i="13"/>
  <c r="M86" i="13"/>
  <c r="O86" i="13"/>
  <c r="Q86" i="13"/>
  <c r="V86" i="13"/>
  <c r="G88" i="13"/>
  <c r="M88" i="13" s="1"/>
  <c r="I88" i="13"/>
  <c r="K88" i="13"/>
  <c r="O88" i="13"/>
  <c r="Q88" i="13"/>
  <c r="V88" i="13"/>
  <c r="G95" i="13"/>
  <c r="I95" i="13"/>
  <c r="K95" i="13"/>
  <c r="M95" i="13"/>
  <c r="O95" i="13"/>
  <c r="Q95" i="13"/>
  <c r="V95" i="13"/>
  <c r="G97" i="13"/>
  <c r="M97" i="13" s="1"/>
  <c r="I97" i="13"/>
  <c r="K97" i="13"/>
  <c r="O97" i="13"/>
  <c r="Q97" i="13"/>
  <c r="V97" i="13"/>
  <c r="G100" i="13"/>
  <c r="G99" i="13" s="1"/>
  <c r="I100" i="13"/>
  <c r="I99" i="13" s="1"/>
  <c r="K100" i="13"/>
  <c r="K99" i="13" s="1"/>
  <c r="O100" i="13"/>
  <c r="O99" i="13" s="1"/>
  <c r="Q100" i="13"/>
  <c r="Q99" i="13" s="1"/>
  <c r="V100" i="13"/>
  <c r="V99" i="13" s="1"/>
  <c r="G102" i="13"/>
  <c r="I102" i="13"/>
  <c r="K102" i="13"/>
  <c r="M102" i="13"/>
  <c r="O102" i="13"/>
  <c r="Q102" i="13"/>
  <c r="V102" i="13"/>
  <c r="G111" i="13"/>
  <c r="I111" i="13"/>
  <c r="K111" i="13"/>
  <c r="M111" i="13"/>
  <c r="O111" i="13"/>
  <c r="Q111" i="13"/>
  <c r="V111" i="13"/>
  <c r="G113" i="13"/>
  <c r="I113" i="13"/>
  <c r="K113" i="13"/>
  <c r="M113" i="13"/>
  <c r="O113" i="13"/>
  <c r="Q113" i="13"/>
  <c r="V113" i="13"/>
  <c r="G116" i="13"/>
  <c r="M116" i="13" s="1"/>
  <c r="I116" i="13"/>
  <c r="K116" i="13"/>
  <c r="O116" i="13"/>
  <c r="Q116" i="13"/>
  <c r="V116" i="13"/>
  <c r="G118" i="13"/>
  <c r="I118" i="13"/>
  <c r="K118" i="13"/>
  <c r="M118" i="13"/>
  <c r="O118" i="13"/>
  <c r="Q118" i="13"/>
  <c r="V118" i="13"/>
  <c r="G120" i="13"/>
  <c r="I120" i="13"/>
  <c r="K120" i="13"/>
  <c r="M120" i="13"/>
  <c r="O120" i="13"/>
  <c r="Q120" i="13"/>
  <c r="V120" i="13"/>
  <c r="G126" i="13"/>
  <c r="I126" i="13"/>
  <c r="K126" i="13"/>
  <c r="M126" i="13"/>
  <c r="O126" i="13"/>
  <c r="Q126" i="13"/>
  <c r="V126" i="13"/>
  <c r="G136" i="13"/>
  <c r="M136" i="13" s="1"/>
  <c r="I136" i="13"/>
  <c r="K136" i="13"/>
  <c r="O136" i="13"/>
  <c r="Q136" i="13"/>
  <c r="V136" i="13"/>
  <c r="G138" i="13"/>
  <c r="I138" i="13"/>
  <c r="K138" i="13"/>
  <c r="M138" i="13"/>
  <c r="O138" i="13"/>
  <c r="Q138" i="13"/>
  <c r="V138" i="13"/>
  <c r="G140" i="13"/>
  <c r="I140" i="13"/>
  <c r="K140" i="13"/>
  <c r="M140" i="13"/>
  <c r="O140" i="13"/>
  <c r="Q140" i="13"/>
  <c r="V140" i="13"/>
  <c r="G150" i="13"/>
  <c r="I150" i="13"/>
  <c r="K150" i="13"/>
  <c r="M150" i="13"/>
  <c r="O150" i="13"/>
  <c r="Q150" i="13"/>
  <c r="V150" i="13"/>
  <c r="G156" i="13"/>
  <c r="M156" i="13" s="1"/>
  <c r="I156" i="13"/>
  <c r="K156" i="13"/>
  <c r="O156" i="13"/>
  <c r="Q156" i="13"/>
  <c r="V156" i="13"/>
  <c r="G166" i="13"/>
  <c r="I166" i="13"/>
  <c r="K166" i="13"/>
  <c r="M166" i="13"/>
  <c r="O166" i="13"/>
  <c r="Q166" i="13"/>
  <c r="V166" i="13"/>
  <c r="G168" i="13"/>
  <c r="K168" i="13"/>
  <c r="O168" i="13"/>
  <c r="V168" i="13"/>
  <c r="G169" i="13"/>
  <c r="I169" i="13"/>
  <c r="I168" i="13" s="1"/>
  <c r="K169" i="13"/>
  <c r="M169" i="13"/>
  <c r="M168" i="13" s="1"/>
  <c r="O169" i="13"/>
  <c r="Q169" i="13"/>
  <c r="Q168" i="13" s="1"/>
  <c r="V169" i="13"/>
  <c r="G172" i="13"/>
  <c r="I172" i="13"/>
  <c r="I171" i="13" s="1"/>
  <c r="K172" i="13"/>
  <c r="M172" i="13"/>
  <c r="O172" i="13"/>
  <c r="Q172" i="13"/>
  <c r="Q171" i="13" s="1"/>
  <c r="V172" i="13"/>
  <c r="G173" i="13"/>
  <c r="G171" i="13" s="1"/>
  <c r="I173" i="13"/>
  <c r="K173" i="13"/>
  <c r="K171" i="13" s="1"/>
  <c r="O173" i="13"/>
  <c r="O171" i="13" s="1"/>
  <c r="Q173" i="13"/>
  <c r="V173" i="13"/>
  <c r="V171" i="13" s="1"/>
  <c r="G174" i="13"/>
  <c r="I174" i="13"/>
  <c r="K174" i="13"/>
  <c r="M174" i="13"/>
  <c r="O174" i="13"/>
  <c r="Q174" i="13"/>
  <c r="V174" i="13"/>
  <c r="G175" i="13"/>
  <c r="M175" i="13" s="1"/>
  <c r="I175" i="13"/>
  <c r="K175" i="13"/>
  <c r="O175" i="13"/>
  <c r="Q175" i="13"/>
  <c r="V175" i="13"/>
  <c r="G180" i="13"/>
  <c r="I180" i="13"/>
  <c r="K180" i="13"/>
  <c r="M180" i="13"/>
  <c r="O180" i="13"/>
  <c r="Q180" i="13"/>
  <c r="V180" i="13"/>
  <c r="G181" i="13"/>
  <c r="M181" i="13" s="1"/>
  <c r="I181" i="13"/>
  <c r="K181" i="13"/>
  <c r="O181" i="13"/>
  <c r="Q181" i="13"/>
  <c r="V181" i="13"/>
  <c r="G182" i="13"/>
  <c r="I182" i="13"/>
  <c r="K182" i="13"/>
  <c r="M182" i="13"/>
  <c r="O182" i="13"/>
  <c r="Q182" i="13"/>
  <c r="V182" i="13"/>
  <c r="G183" i="13"/>
  <c r="M183" i="13" s="1"/>
  <c r="I183" i="13"/>
  <c r="K183" i="13"/>
  <c r="O183" i="13"/>
  <c r="Q183" i="13"/>
  <c r="V183" i="13"/>
  <c r="G184" i="13"/>
  <c r="I184" i="13"/>
  <c r="K184" i="13"/>
  <c r="M184" i="13"/>
  <c r="O184" i="13"/>
  <c r="Q184" i="13"/>
  <c r="V184" i="13"/>
  <c r="G185" i="13"/>
  <c r="M185" i="13" s="1"/>
  <c r="I185" i="13"/>
  <c r="K185" i="13"/>
  <c r="O185" i="13"/>
  <c r="Q185" i="13"/>
  <c r="V185" i="13"/>
  <c r="G186" i="13"/>
  <c r="I186" i="13"/>
  <c r="K186" i="13"/>
  <c r="M186" i="13"/>
  <c r="O186" i="13"/>
  <c r="Q186" i="13"/>
  <c r="V186" i="13"/>
  <c r="G187" i="13"/>
  <c r="M187" i="13" s="1"/>
  <c r="I187" i="13"/>
  <c r="K187" i="13"/>
  <c r="O187" i="13"/>
  <c r="Q187" i="13"/>
  <c r="V187" i="13"/>
  <c r="G188" i="13"/>
  <c r="I188" i="13"/>
  <c r="K188" i="13"/>
  <c r="M188" i="13"/>
  <c r="O188" i="13"/>
  <c r="Q188" i="13"/>
  <c r="V188" i="13"/>
  <c r="G189" i="13"/>
  <c r="M189" i="13" s="1"/>
  <c r="I189" i="13"/>
  <c r="K189" i="13"/>
  <c r="O189" i="13"/>
  <c r="Q189" i="13"/>
  <c r="V189" i="13"/>
  <c r="G190" i="13"/>
  <c r="I190" i="13"/>
  <c r="K190" i="13"/>
  <c r="M190" i="13"/>
  <c r="O190" i="13"/>
  <c r="Q190" i="13"/>
  <c r="V190" i="13"/>
  <c r="G192" i="13"/>
  <c r="I192" i="13"/>
  <c r="I191" i="13" s="1"/>
  <c r="K192" i="13"/>
  <c r="M192" i="13"/>
  <c r="O192" i="13"/>
  <c r="Q192" i="13"/>
  <c r="Q191" i="13" s="1"/>
  <c r="V192" i="13"/>
  <c r="G194" i="13"/>
  <c r="M194" i="13" s="1"/>
  <c r="I194" i="13"/>
  <c r="K194" i="13"/>
  <c r="K191" i="13" s="1"/>
  <c r="O194" i="13"/>
  <c r="Q194" i="13"/>
  <c r="V194" i="13"/>
  <c r="V191" i="13" s="1"/>
  <c r="G196" i="13"/>
  <c r="I196" i="13"/>
  <c r="K196" i="13"/>
  <c r="M196" i="13"/>
  <c r="O196" i="13"/>
  <c r="Q196" i="13"/>
  <c r="V196" i="13"/>
  <c r="G198" i="13"/>
  <c r="G191" i="13" s="1"/>
  <c r="I198" i="13"/>
  <c r="K198" i="13"/>
  <c r="O198" i="13"/>
  <c r="O191" i="13" s="1"/>
  <c r="Q198" i="13"/>
  <c r="V198" i="13"/>
  <c r="G200" i="13"/>
  <c r="I200" i="13"/>
  <c r="K200" i="13"/>
  <c r="M200" i="13"/>
  <c r="O200" i="13"/>
  <c r="Q200" i="13"/>
  <c r="V200" i="13"/>
  <c r="G202" i="13"/>
  <c r="M202" i="13" s="1"/>
  <c r="I202" i="13"/>
  <c r="K202" i="13"/>
  <c r="O202" i="13"/>
  <c r="Q202" i="13"/>
  <c r="V202" i="13"/>
  <c r="G205" i="13"/>
  <c r="G204" i="13" s="1"/>
  <c r="I205" i="13"/>
  <c r="I204" i="13" s="1"/>
  <c r="K205" i="13"/>
  <c r="K204" i="13" s="1"/>
  <c r="O205" i="13"/>
  <c r="O204" i="13" s="1"/>
  <c r="Q205" i="13"/>
  <c r="Q204" i="13" s="1"/>
  <c r="V205" i="13"/>
  <c r="V204" i="13" s="1"/>
  <c r="G208" i="13"/>
  <c r="I208" i="13"/>
  <c r="I207" i="13" s="1"/>
  <c r="K208" i="13"/>
  <c r="K207" i="13" s="1"/>
  <c r="M208" i="13"/>
  <c r="O208" i="13"/>
  <c r="Q208" i="13"/>
  <c r="Q207" i="13" s="1"/>
  <c r="V208" i="13"/>
  <c r="V207" i="13" s="1"/>
  <c r="G212" i="13"/>
  <c r="I212" i="13"/>
  <c r="K212" i="13"/>
  <c r="M212" i="13"/>
  <c r="O212" i="13"/>
  <c r="Q212" i="13"/>
  <c r="V212" i="13"/>
  <c r="G216" i="13"/>
  <c r="G207" i="13" s="1"/>
  <c r="I216" i="13"/>
  <c r="K216" i="13"/>
  <c r="M216" i="13"/>
  <c r="O216" i="13"/>
  <c r="O207" i="13" s="1"/>
  <c r="Q216" i="13"/>
  <c r="V216" i="13"/>
  <c r="G221" i="13"/>
  <c r="M221" i="13" s="1"/>
  <c r="I221" i="13"/>
  <c r="K221" i="13"/>
  <c r="O221" i="13"/>
  <c r="Q221" i="13"/>
  <c r="V221" i="13"/>
  <c r="G225" i="13"/>
  <c r="M225" i="13" s="1"/>
  <c r="I225" i="13"/>
  <c r="K225" i="13"/>
  <c r="O225" i="13"/>
  <c r="Q225" i="13"/>
  <c r="V225" i="13"/>
  <c r="G227" i="13"/>
  <c r="I227" i="13"/>
  <c r="K227" i="13"/>
  <c r="M227" i="13"/>
  <c r="O227" i="13"/>
  <c r="Q227" i="13"/>
  <c r="V227" i="13"/>
  <c r="G231" i="13"/>
  <c r="I231" i="13"/>
  <c r="K231" i="13"/>
  <c r="M231" i="13"/>
  <c r="O231" i="13"/>
  <c r="Q231" i="13"/>
  <c r="V231" i="13"/>
  <c r="G235" i="13"/>
  <c r="M235" i="13" s="1"/>
  <c r="I235" i="13"/>
  <c r="K235" i="13"/>
  <c r="O235" i="13"/>
  <c r="Q235" i="13"/>
  <c r="V235" i="13"/>
  <c r="G236" i="13"/>
  <c r="I236" i="13"/>
  <c r="K236" i="13"/>
  <c r="M236" i="13"/>
  <c r="O236" i="13"/>
  <c r="Q236" i="13"/>
  <c r="V236" i="13"/>
  <c r="G238" i="13"/>
  <c r="I238" i="13"/>
  <c r="K238" i="13"/>
  <c r="M238" i="13"/>
  <c r="O238" i="13"/>
  <c r="Q238" i="13"/>
  <c r="V238" i="13"/>
  <c r="G240" i="13"/>
  <c r="I240" i="13"/>
  <c r="K240" i="13"/>
  <c r="M240" i="13"/>
  <c r="O240" i="13"/>
  <c r="Q240" i="13"/>
  <c r="V240" i="13"/>
  <c r="G246" i="13"/>
  <c r="M246" i="13" s="1"/>
  <c r="I246" i="13"/>
  <c r="K246" i="13"/>
  <c r="O246" i="13"/>
  <c r="Q246" i="13"/>
  <c r="V246" i="13"/>
  <c r="G253" i="13"/>
  <c r="I253" i="13"/>
  <c r="K253" i="13"/>
  <c r="M253" i="13"/>
  <c r="O253" i="13"/>
  <c r="Q253" i="13"/>
  <c r="V253" i="13"/>
  <c r="G254" i="13"/>
  <c r="I254" i="13"/>
  <c r="K254" i="13"/>
  <c r="M254" i="13"/>
  <c r="O254" i="13"/>
  <c r="Q254" i="13"/>
  <c r="V254" i="13"/>
  <c r="G256" i="13"/>
  <c r="I256" i="13"/>
  <c r="K256" i="13"/>
  <c r="M256" i="13"/>
  <c r="O256" i="13"/>
  <c r="Q256" i="13"/>
  <c r="V256" i="13"/>
  <c r="G258" i="13"/>
  <c r="M258" i="13" s="1"/>
  <c r="I258" i="13"/>
  <c r="K258" i="13"/>
  <c r="O258" i="13"/>
  <c r="Q258" i="13"/>
  <c r="V258" i="13"/>
  <c r="G261" i="13"/>
  <c r="G260" i="13" s="1"/>
  <c r="I261" i="13"/>
  <c r="I260" i="13" s="1"/>
  <c r="K261" i="13"/>
  <c r="K260" i="13" s="1"/>
  <c r="M261" i="13"/>
  <c r="M260" i="13" s="1"/>
  <c r="O261" i="13"/>
  <c r="O260" i="13" s="1"/>
  <c r="Q261" i="13"/>
  <c r="Q260" i="13" s="1"/>
  <c r="V261" i="13"/>
  <c r="V260" i="13" s="1"/>
  <c r="G263" i="13"/>
  <c r="I263" i="13"/>
  <c r="I262" i="13" s="1"/>
  <c r="K263" i="13"/>
  <c r="K262" i="13" s="1"/>
  <c r="M263" i="13"/>
  <c r="O263" i="13"/>
  <c r="Q263" i="13"/>
  <c r="Q262" i="13" s="1"/>
  <c r="V263" i="13"/>
  <c r="V262" i="13" s="1"/>
  <c r="G265" i="13"/>
  <c r="G262" i="13" s="1"/>
  <c r="I265" i="13"/>
  <c r="K265" i="13"/>
  <c r="O265" i="13"/>
  <c r="O262" i="13" s="1"/>
  <c r="Q265" i="13"/>
  <c r="V265" i="13"/>
  <c r="G268" i="13"/>
  <c r="G267" i="13" s="1"/>
  <c r="I268" i="13"/>
  <c r="I267" i="13" s="1"/>
  <c r="K268" i="13"/>
  <c r="K267" i="13" s="1"/>
  <c r="O268" i="13"/>
  <c r="O267" i="13" s="1"/>
  <c r="Q268" i="13"/>
  <c r="Q267" i="13" s="1"/>
  <c r="V268" i="13"/>
  <c r="V267" i="13" s="1"/>
  <c r="G270" i="13"/>
  <c r="I270" i="13"/>
  <c r="K270" i="13"/>
  <c r="M270" i="13"/>
  <c r="O270" i="13"/>
  <c r="Q270" i="13"/>
  <c r="V270" i="13"/>
  <c r="G273" i="13"/>
  <c r="I273" i="13"/>
  <c r="K273" i="13"/>
  <c r="M273" i="13"/>
  <c r="O273" i="13"/>
  <c r="Q273" i="13"/>
  <c r="V273" i="13"/>
  <c r="G275" i="13"/>
  <c r="I275" i="13"/>
  <c r="K275" i="13"/>
  <c r="M275" i="13"/>
  <c r="O275" i="13"/>
  <c r="Q275" i="13"/>
  <c r="V275" i="13"/>
  <c r="G277" i="13"/>
  <c r="M277" i="13" s="1"/>
  <c r="I277" i="13"/>
  <c r="K277" i="13"/>
  <c r="O277" i="13"/>
  <c r="Q277" i="13"/>
  <c r="V277" i="13"/>
  <c r="G279" i="13"/>
  <c r="I279" i="13"/>
  <c r="K279" i="13"/>
  <c r="M279" i="13"/>
  <c r="O279" i="13"/>
  <c r="Q279" i="13"/>
  <c r="V279" i="13"/>
  <c r="G281" i="13"/>
  <c r="I281" i="13"/>
  <c r="I280" i="13" s="1"/>
  <c r="K281" i="13"/>
  <c r="M281" i="13"/>
  <c r="O281" i="13"/>
  <c r="Q281" i="13"/>
  <c r="Q280" i="13" s="1"/>
  <c r="V281" i="13"/>
  <c r="G283" i="13"/>
  <c r="G280" i="13" s="1"/>
  <c r="I283" i="13"/>
  <c r="K283" i="13"/>
  <c r="K280" i="13" s="1"/>
  <c r="O283" i="13"/>
  <c r="O280" i="13" s="1"/>
  <c r="Q283" i="13"/>
  <c r="V283" i="13"/>
  <c r="V280" i="13" s="1"/>
  <c r="G285" i="13"/>
  <c r="I285" i="13"/>
  <c r="K285" i="13"/>
  <c r="M285" i="13"/>
  <c r="O285" i="13"/>
  <c r="Q285" i="13"/>
  <c r="V285" i="13"/>
  <c r="G288" i="13"/>
  <c r="M288" i="13" s="1"/>
  <c r="I288" i="13"/>
  <c r="K288" i="13"/>
  <c r="O288" i="13"/>
  <c r="Q288" i="13"/>
  <c r="V288" i="13"/>
  <c r="G290" i="13"/>
  <c r="I290" i="13"/>
  <c r="K290" i="13"/>
  <c r="M290" i="13"/>
  <c r="O290" i="13"/>
  <c r="Q290" i="13"/>
  <c r="V290" i="13"/>
  <c r="G292" i="13"/>
  <c r="M292" i="13" s="1"/>
  <c r="I292" i="13"/>
  <c r="K292" i="13"/>
  <c r="O292" i="13"/>
  <c r="Q292" i="13"/>
  <c r="V292" i="13"/>
  <c r="G294" i="13"/>
  <c r="M294" i="13" s="1"/>
  <c r="M293" i="13" s="1"/>
  <c r="I294" i="13"/>
  <c r="I293" i="13" s="1"/>
  <c r="K294" i="13"/>
  <c r="K293" i="13" s="1"/>
  <c r="O294" i="13"/>
  <c r="O293" i="13" s="1"/>
  <c r="Q294" i="13"/>
  <c r="Q293" i="13" s="1"/>
  <c r="V294" i="13"/>
  <c r="V293" i="13" s="1"/>
  <c r="G296" i="13"/>
  <c r="I296" i="13"/>
  <c r="I295" i="13" s="1"/>
  <c r="K296" i="13"/>
  <c r="K295" i="13" s="1"/>
  <c r="M296" i="13"/>
  <c r="O296" i="13"/>
  <c r="Q296" i="13"/>
  <c r="Q295" i="13" s="1"/>
  <c r="V296" i="13"/>
  <c r="V295" i="13" s="1"/>
  <c r="G298" i="13"/>
  <c r="I298" i="13"/>
  <c r="K298" i="13"/>
  <c r="M298" i="13"/>
  <c r="O298" i="13"/>
  <c r="Q298" i="13"/>
  <c r="V298" i="13"/>
  <c r="G300" i="13"/>
  <c r="G295" i="13" s="1"/>
  <c r="I300" i="13"/>
  <c r="K300" i="13"/>
  <c r="M300" i="13"/>
  <c r="O300" i="13"/>
  <c r="O295" i="13" s="1"/>
  <c r="Q300" i="13"/>
  <c r="V300" i="13"/>
  <c r="G302" i="13"/>
  <c r="M302" i="13" s="1"/>
  <c r="I302" i="13"/>
  <c r="K302" i="13"/>
  <c r="O302" i="13"/>
  <c r="Q302" i="13"/>
  <c r="V302" i="13"/>
  <c r="G304" i="13"/>
  <c r="I304" i="13"/>
  <c r="I303" i="13" s="1"/>
  <c r="K304" i="13"/>
  <c r="K303" i="13" s="1"/>
  <c r="M304" i="13"/>
  <c r="O304" i="13"/>
  <c r="Q304" i="13"/>
  <c r="Q303" i="13" s="1"/>
  <c r="V304" i="13"/>
  <c r="V303" i="13" s="1"/>
  <c r="G306" i="13"/>
  <c r="I306" i="13"/>
  <c r="K306" i="13"/>
  <c r="M306" i="13"/>
  <c r="O306" i="13"/>
  <c r="Q306" i="13"/>
  <c r="V306" i="13"/>
  <c r="G308" i="13"/>
  <c r="G303" i="13" s="1"/>
  <c r="I308" i="13"/>
  <c r="K308" i="13"/>
  <c r="M308" i="13"/>
  <c r="O308" i="13"/>
  <c r="O303" i="13" s="1"/>
  <c r="Q308" i="13"/>
  <c r="V308" i="13"/>
  <c r="G310" i="13"/>
  <c r="M310" i="13" s="1"/>
  <c r="I310" i="13"/>
  <c r="K310" i="13"/>
  <c r="O310" i="13"/>
  <c r="Q310" i="13"/>
  <c r="V310" i="13"/>
  <c r="G312" i="13"/>
  <c r="I312" i="13"/>
  <c r="K312" i="13"/>
  <c r="M312" i="13"/>
  <c r="O312" i="13"/>
  <c r="Q312" i="13"/>
  <c r="V312" i="13"/>
  <c r="G317" i="13"/>
  <c r="I317" i="13"/>
  <c r="K317" i="13"/>
  <c r="M317" i="13"/>
  <c r="O317" i="13"/>
  <c r="Q317" i="13"/>
  <c r="V317" i="13"/>
  <c r="G321" i="13"/>
  <c r="I321" i="13"/>
  <c r="K321" i="13"/>
  <c r="M321" i="13"/>
  <c r="O321" i="13"/>
  <c r="Q321" i="13"/>
  <c r="V321" i="13"/>
  <c r="G322" i="13"/>
  <c r="M322" i="13" s="1"/>
  <c r="I322" i="13"/>
  <c r="K322" i="13"/>
  <c r="O322" i="13"/>
  <c r="Q322" i="13"/>
  <c r="V322" i="13"/>
  <c r="G327" i="13"/>
  <c r="I327" i="13"/>
  <c r="K327" i="13"/>
  <c r="M327" i="13"/>
  <c r="O327" i="13"/>
  <c r="Q327" i="13"/>
  <c r="V327" i="13"/>
  <c r="G329" i="13"/>
  <c r="I329" i="13"/>
  <c r="K329" i="13"/>
  <c r="M329" i="13"/>
  <c r="O329" i="13"/>
  <c r="Q329" i="13"/>
  <c r="V329" i="13"/>
  <c r="G330" i="13"/>
  <c r="I330" i="13"/>
  <c r="K330" i="13"/>
  <c r="M330" i="13"/>
  <c r="O330" i="13"/>
  <c r="Q330" i="13"/>
  <c r="V330" i="13"/>
  <c r="G332" i="13"/>
  <c r="M332" i="13" s="1"/>
  <c r="I332" i="13"/>
  <c r="K332" i="13"/>
  <c r="O332" i="13"/>
  <c r="Q332" i="13"/>
  <c r="V332" i="13"/>
  <c r="G333" i="13"/>
  <c r="I333" i="13"/>
  <c r="K333" i="13"/>
  <c r="M333" i="13"/>
  <c r="O333" i="13"/>
  <c r="Q333" i="13"/>
  <c r="V333" i="13"/>
  <c r="G335" i="13"/>
  <c r="M335" i="13" s="1"/>
  <c r="I335" i="13"/>
  <c r="I334" i="13" s="1"/>
  <c r="K335" i="13"/>
  <c r="K334" i="13" s="1"/>
  <c r="O335" i="13"/>
  <c r="O334" i="13" s="1"/>
  <c r="Q335" i="13"/>
  <c r="Q334" i="13" s="1"/>
  <c r="V335" i="13"/>
  <c r="V334" i="13" s="1"/>
  <c r="G338" i="13"/>
  <c r="M338" i="13" s="1"/>
  <c r="I338" i="13"/>
  <c r="K338" i="13"/>
  <c r="O338" i="13"/>
  <c r="Q338" i="13"/>
  <c r="V338" i="13"/>
  <c r="G340" i="13"/>
  <c r="I340" i="13"/>
  <c r="K340" i="13"/>
  <c r="M340" i="13"/>
  <c r="O340" i="13"/>
  <c r="Q340" i="13"/>
  <c r="V340" i="13"/>
  <c r="G342" i="13"/>
  <c r="M342" i="13" s="1"/>
  <c r="I342" i="13"/>
  <c r="K342" i="13"/>
  <c r="O342" i="13"/>
  <c r="Q342" i="13"/>
  <c r="V342" i="13"/>
  <c r="G343" i="13"/>
  <c r="M343" i="13" s="1"/>
  <c r="I343" i="13"/>
  <c r="K343" i="13"/>
  <c r="O343" i="13"/>
  <c r="Q343" i="13"/>
  <c r="V343" i="13"/>
  <c r="G344" i="13"/>
  <c r="M344" i="13" s="1"/>
  <c r="I344" i="13"/>
  <c r="K344" i="13"/>
  <c r="O344" i="13"/>
  <c r="Q344" i="13"/>
  <c r="V344" i="13"/>
  <c r="G345" i="13"/>
  <c r="I345" i="13"/>
  <c r="K345" i="13"/>
  <c r="M345" i="13"/>
  <c r="O345" i="13"/>
  <c r="Q345" i="13"/>
  <c r="V345" i="13"/>
  <c r="G347" i="13"/>
  <c r="M347" i="13" s="1"/>
  <c r="I347" i="13"/>
  <c r="K347" i="13"/>
  <c r="O347" i="13"/>
  <c r="Q347" i="13"/>
  <c r="V347" i="13"/>
  <c r="G349" i="13"/>
  <c r="M349" i="13" s="1"/>
  <c r="I349" i="13"/>
  <c r="K349" i="13"/>
  <c r="O349" i="13"/>
  <c r="Q349" i="13"/>
  <c r="V349" i="13"/>
  <c r="G351" i="13"/>
  <c r="I351" i="13"/>
  <c r="K351" i="13"/>
  <c r="M351" i="13"/>
  <c r="O351" i="13"/>
  <c r="Q351" i="13"/>
  <c r="V351" i="13"/>
  <c r="G353" i="13"/>
  <c r="I353" i="13"/>
  <c r="K353" i="13"/>
  <c r="M353" i="13"/>
  <c r="O353" i="13"/>
  <c r="Q353" i="13"/>
  <c r="V353" i="13"/>
  <c r="G355" i="13"/>
  <c r="M355" i="13" s="1"/>
  <c r="I355" i="13"/>
  <c r="K355" i="13"/>
  <c r="O355" i="13"/>
  <c r="Q355" i="13"/>
  <c r="V355" i="13"/>
  <c r="G357" i="13"/>
  <c r="I357" i="13"/>
  <c r="K357" i="13"/>
  <c r="M357" i="13"/>
  <c r="O357" i="13"/>
  <c r="Q357" i="13"/>
  <c r="V357" i="13"/>
  <c r="G359" i="13"/>
  <c r="I359" i="13"/>
  <c r="I358" i="13" s="1"/>
  <c r="K359" i="13"/>
  <c r="K358" i="13" s="1"/>
  <c r="M359" i="13"/>
  <c r="O359" i="13"/>
  <c r="Q359" i="13"/>
  <c r="Q358" i="13" s="1"/>
  <c r="V359" i="13"/>
  <c r="V358" i="13" s="1"/>
  <c r="G364" i="13"/>
  <c r="I364" i="13"/>
  <c r="K364" i="13"/>
  <c r="M364" i="13"/>
  <c r="O364" i="13"/>
  <c r="Q364" i="13"/>
  <c r="V364" i="13"/>
  <c r="G367" i="13"/>
  <c r="I367" i="13"/>
  <c r="K367" i="13"/>
  <c r="M367" i="13"/>
  <c r="O367" i="13"/>
  <c r="Q367" i="13"/>
  <c r="V367" i="13"/>
  <c r="G369" i="13"/>
  <c r="G358" i="13" s="1"/>
  <c r="I369" i="13"/>
  <c r="K369" i="13"/>
  <c r="O369" i="13"/>
  <c r="O358" i="13" s="1"/>
  <c r="Q369" i="13"/>
  <c r="V369" i="13"/>
  <c r="G372" i="13"/>
  <c r="I372" i="13"/>
  <c r="K372" i="13"/>
  <c r="K371" i="13" s="1"/>
  <c r="M372" i="13"/>
  <c r="O372" i="13"/>
  <c r="Q372" i="13"/>
  <c r="V372" i="13"/>
  <c r="V371" i="13" s="1"/>
  <c r="G373" i="13"/>
  <c r="I373" i="13"/>
  <c r="K373" i="13"/>
  <c r="M373" i="13"/>
  <c r="O373" i="13"/>
  <c r="Q373" i="13"/>
  <c r="V373" i="13"/>
  <c r="G374" i="13"/>
  <c r="G371" i="13" s="1"/>
  <c r="I374" i="13"/>
  <c r="K374" i="13"/>
  <c r="O374" i="13"/>
  <c r="O371" i="13" s="1"/>
  <c r="Q374" i="13"/>
  <c r="V374" i="13"/>
  <c r="G376" i="13"/>
  <c r="M376" i="13" s="1"/>
  <c r="I376" i="13"/>
  <c r="I371" i="13" s="1"/>
  <c r="K376" i="13"/>
  <c r="O376" i="13"/>
  <c r="Q376" i="13"/>
  <c r="Q371" i="13" s="1"/>
  <c r="V376" i="13"/>
  <c r="G378" i="13"/>
  <c r="I378" i="13"/>
  <c r="K378" i="13"/>
  <c r="M378" i="13"/>
  <c r="O378" i="13"/>
  <c r="Q378" i="13"/>
  <c r="V378" i="13"/>
  <c r="G381" i="13"/>
  <c r="G380" i="13" s="1"/>
  <c r="I381" i="13"/>
  <c r="I380" i="13" s="1"/>
  <c r="K381" i="13"/>
  <c r="O381" i="13"/>
  <c r="O380" i="13" s="1"/>
  <c r="Q381" i="13"/>
  <c r="Q380" i="13" s="1"/>
  <c r="V381" i="13"/>
  <c r="G382" i="13"/>
  <c r="M382" i="13" s="1"/>
  <c r="I382" i="13"/>
  <c r="K382" i="13"/>
  <c r="K380" i="13" s="1"/>
  <c r="O382" i="13"/>
  <c r="Q382" i="13"/>
  <c r="V382" i="13"/>
  <c r="V380" i="13" s="1"/>
  <c r="G383" i="13"/>
  <c r="I383" i="13"/>
  <c r="K383" i="13"/>
  <c r="M383" i="13"/>
  <c r="O383" i="13"/>
  <c r="Q383" i="13"/>
  <c r="V383" i="13"/>
  <c r="G384" i="13"/>
  <c r="I384" i="13"/>
  <c r="K384" i="13"/>
  <c r="M384" i="13"/>
  <c r="O384" i="13"/>
  <c r="Q384" i="13"/>
  <c r="V384" i="13"/>
  <c r="G386" i="13"/>
  <c r="M386" i="13" s="1"/>
  <c r="I386" i="13"/>
  <c r="I385" i="13" s="1"/>
  <c r="K386" i="13"/>
  <c r="K385" i="13" s="1"/>
  <c r="O386" i="13"/>
  <c r="Q386" i="13"/>
  <c r="Q385" i="13" s="1"/>
  <c r="V386" i="13"/>
  <c r="V385" i="13" s="1"/>
  <c r="G387" i="13"/>
  <c r="I387" i="13"/>
  <c r="K387" i="13"/>
  <c r="M387" i="13"/>
  <c r="O387" i="13"/>
  <c r="Q387" i="13"/>
  <c r="V387" i="13"/>
  <c r="G388" i="13"/>
  <c r="I388" i="13"/>
  <c r="K388" i="13"/>
  <c r="M388" i="13"/>
  <c r="O388" i="13"/>
  <c r="Q388" i="13"/>
  <c r="V388" i="13"/>
  <c r="G389" i="13"/>
  <c r="G385" i="13" s="1"/>
  <c r="I389" i="13"/>
  <c r="K389" i="13"/>
  <c r="O389" i="13"/>
  <c r="O385" i="13" s="1"/>
  <c r="Q389" i="13"/>
  <c r="V389" i="13"/>
  <c r="G390" i="13"/>
  <c r="M390" i="13" s="1"/>
  <c r="I390" i="13"/>
  <c r="K390" i="13"/>
  <c r="O390" i="13"/>
  <c r="Q390" i="13"/>
  <c r="V390" i="13"/>
  <c r="G391" i="13"/>
  <c r="I391" i="13"/>
  <c r="K391" i="13"/>
  <c r="M391" i="13"/>
  <c r="O391" i="13"/>
  <c r="Q391" i="13"/>
  <c r="V391" i="13"/>
  <c r="AE393" i="13"/>
  <c r="AF393" i="13"/>
  <c r="G2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4" i="12"/>
  <c r="I14" i="12"/>
  <c r="K14" i="12"/>
  <c r="K13" i="12" s="1"/>
  <c r="M14" i="12"/>
  <c r="O14" i="12"/>
  <c r="Q14" i="12"/>
  <c r="V14" i="12"/>
  <c r="V13" i="12" s="1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O13" i="12" s="1"/>
  <c r="Q16" i="12"/>
  <c r="V16" i="12"/>
  <c r="G17" i="12"/>
  <c r="M17" i="12" s="1"/>
  <c r="I17" i="12"/>
  <c r="I13" i="12" s="1"/>
  <c r="K17" i="12"/>
  <c r="O17" i="12"/>
  <c r="Q17" i="12"/>
  <c r="Q13" i="12" s="1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AE22" i="12"/>
  <c r="AF22" i="12"/>
  <c r="I20" i="1"/>
  <c r="I19" i="1"/>
  <c r="I18" i="1"/>
  <c r="I17" i="1"/>
  <c r="G43" i="1"/>
  <c r="H43" i="1"/>
  <c r="I42" i="1"/>
  <c r="I41" i="1"/>
  <c r="I74" i="1" l="1"/>
  <c r="J73" i="1" s="1"/>
  <c r="I16" i="1"/>
  <c r="I21" i="1" s="1"/>
  <c r="I40" i="1"/>
  <c r="A27" i="1"/>
  <c r="I39" i="1"/>
  <c r="I43" i="1" s="1"/>
  <c r="J42" i="1" s="1"/>
  <c r="M334" i="13"/>
  <c r="M295" i="13"/>
  <c r="M207" i="13"/>
  <c r="M54" i="13"/>
  <c r="M303" i="13"/>
  <c r="M280" i="13"/>
  <c r="M358" i="13"/>
  <c r="M262" i="13"/>
  <c r="M389" i="13"/>
  <c r="M385" i="13" s="1"/>
  <c r="M381" i="13"/>
  <c r="M380" i="13" s="1"/>
  <c r="M374" i="13"/>
  <c r="M371" i="13" s="1"/>
  <c r="M369" i="13"/>
  <c r="G293" i="13"/>
  <c r="M283" i="13"/>
  <c r="M268" i="13"/>
  <c r="M267" i="13" s="1"/>
  <c r="M205" i="13"/>
  <c r="M204" i="13" s="1"/>
  <c r="M198" i="13"/>
  <c r="M191" i="13" s="1"/>
  <c r="M100" i="13"/>
  <c r="M99" i="13" s="1"/>
  <c r="M80" i="13"/>
  <c r="M77" i="13" s="1"/>
  <c r="M70" i="13"/>
  <c r="M69" i="13" s="1"/>
  <c r="M60" i="13"/>
  <c r="M18" i="13"/>
  <c r="M8" i="13" s="1"/>
  <c r="G334" i="13"/>
  <c r="M265" i="13"/>
  <c r="M173" i="13"/>
  <c r="M171" i="13" s="1"/>
  <c r="M13" i="12"/>
  <c r="G13" i="12"/>
  <c r="M12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J58" i="1" l="1"/>
  <c r="J66" i="1"/>
  <c r="J51" i="1"/>
  <c r="J61" i="1"/>
  <c r="J69" i="1"/>
  <c r="J72" i="1"/>
  <c r="J56" i="1"/>
  <c r="J64" i="1"/>
  <c r="J54" i="1"/>
  <c r="J59" i="1"/>
  <c r="J67" i="1"/>
  <c r="J50" i="1"/>
  <c r="J60" i="1"/>
  <c r="J68" i="1"/>
  <c r="J55" i="1"/>
  <c r="J63" i="1"/>
  <c r="J71" i="1"/>
  <c r="J53" i="1"/>
  <c r="J62" i="1"/>
  <c r="J70" i="1"/>
  <c r="J57" i="1"/>
  <c r="J65" i="1"/>
  <c r="J52" i="1"/>
  <c r="J41" i="1"/>
  <c r="J39" i="1"/>
  <c r="J43" i="1" s="1"/>
  <c r="J40" i="1"/>
  <c r="G27" i="1"/>
  <c r="G29" i="1" s="1"/>
  <c r="A28" i="1"/>
  <c r="J7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Rozpocet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Rozpocet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<sst xmlns="http://schemas.openxmlformats.org/spreadsheetml/2006/main" count="1861" uniqueCount="657">
  <si>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</si>
  <si>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</si>
  <si>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</si>
  <si>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</si>
  <si>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</si>
  <si>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</si>
  <si>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</si>
  <si>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</si>
  <si>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</si>
  <si>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</si>
  <si>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</si>
  <si>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</si>
  <si>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</si>
  <si>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</si>
  <si>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</si>
  <si>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</si>
  <si>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</si>
  <si>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</si>
  <si>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</si>
  <si>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</si>
  <si>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</si>
  <si>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</si>
  <si>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</si>
  <si>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</si>
  <si>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</si>
  <si>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</si>
  <si>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</si>
  <si>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</si>
  <si>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</si>
  <si>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</si>
  <si>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</si>
  <si>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</si>
  <si>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</si>
  <si>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</si>
  <si>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</si>
  <si>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</si>
  <si>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</si>
  <si>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</si>
  <si>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</si>
  <si>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</si>
  <si>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</si>
  <si>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Stavba</t>
  </si>
  <si>
    <t>02_3</t>
  </si>
  <si>
    <t xml:space="preserve"> Zateplení depozitáře krajského muzea v Ohrazenicích</t>
  </si>
  <si>
    <t>01</t>
  </si>
  <si>
    <t>Ostatní a vedlejší náklady</t>
  </si>
  <si>
    <t>02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</si>
  <si>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</si>
  <si>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</si>
  <si>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</si>
  <si>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</si>
  <si>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</si>
  <si>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</si>
  <si>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</si>
  <si>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</si>
  <si>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</si>
  <si>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</si>
  <si>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</si>
  <si>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</si>
  <si>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</si>
  <si>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</si>
  <si>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</si>
  <si>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</si>
  <si>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</si>
  <si>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</si>
  <si>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</si>
  <si>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</si>
  <si>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</si>
  <si>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</si>
  <si>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</si>
  <si>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</si>
  <si>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</si>
  <si>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</si>
  <si>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</si>
  <si>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</si>
  <si>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</si>
  <si>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</si>
  <si>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</si>
  <si>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</si>
  <si>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720</t>
  </si>
  <si>
    <t>Zdravotechnická instalace</t>
  </si>
  <si>
    <t>762</t>
  </si>
  <si>
    <t>Konstrukce tesařské</t>
  </si>
  <si>
    <t>764</t>
  </si>
  <si>
    <t>Konstrukce klempířské</t>
  </si>
  <si>
    <t>767</t>
  </si>
  <si>
    <t>Konstrukce zámečnické</t>
  </si>
  <si>
    <t>784</t>
  </si>
  <si>
    <t>Malby</t>
  </si>
  <si>
    <t>786</t>
  </si>
  <si>
    <t>Čalounické úpravy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</si>
  <si>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</si>
  <si>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</si>
  <si>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</si>
  <si>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</si>
  <si>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</si>
  <si>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</si>
  <si>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</si>
  <si>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</si>
  <si>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</si>
  <si>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</si>
  <si>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</si>
  <si>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</si>
  <si>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</si>
  <si>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</si>
  <si>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</si>
  <si>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</si>
  <si>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</si>
  <si>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</si>
  <si>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</si>
  <si>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</si>
  <si>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</si>
  <si>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</si>
  <si>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</si>
  <si>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</si>
  <si>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</si>
  <si>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</si>
  <si>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</si>
  <si>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</si>
  <si>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</si>
  <si>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</si>
  <si>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</si>
  <si>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</si>
  <si>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</si>
  <si>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</si>
  <si>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</si>
  <si>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</si>
  <si>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</si>
  <si>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19/ II</t>
  </si>
  <si>
    <t>Kalkul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</si>
  <si>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</si>
  <si>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</si>
  <si>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</si>
  <si>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</si>
  <si>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</si>
  <si>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</si>
  <si>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003R</t>
  </si>
  <si>
    <t>Dotace z programu OPŽP</t>
  </si>
  <si>
    <t>kpl</t>
  </si>
  <si>
    <t>Vlastní</t>
  </si>
  <si>
    <t>POL99_8</t>
  </si>
  <si>
    <t>005211020R</t>
  </si>
  <si>
    <t>Ochrana stávaj. inženýrských sítí na staveništi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</si>
  <si>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</si>
  <si>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</si>
  <si>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</si>
  <si>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</si>
  <si>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00524R</t>
  </si>
  <si>
    <t>Předání a převzetí díla</t>
  </si>
  <si>
    <t>005261010R</t>
  </si>
  <si>
    <t>Pojištění dodavatele a pojištění díla</t>
  </si>
  <si>
    <t>005261021R</t>
  </si>
  <si>
    <t>Bankovní záruky za řádné provedení díla</t>
  </si>
  <si>
    <t>005281010R</t>
  </si>
  <si>
    <t>Propagace</t>
  </si>
  <si>
    <t>Indiv</t>
  </si>
  <si>
    <t>SUM</t>
  </si>
  <si>
    <t>Poznámky uchazeče k zadání</t>
  </si>
  <si>
    <t>POPUZIV</t>
  </si>
  <si>
    <t>END</t>
  </si>
  <si>
    <t>113106121</t>
  </si>
  <si>
    <t>Rozebrání dlažeb z betonových dlaždic na sucho</t>
  </si>
  <si>
    <t>m2</t>
  </si>
  <si>
    <t>Práce</t>
  </si>
  <si>
    <t>POL1_</t>
  </si>
  <si>
    <t>okap.chodníky : 0,5*(41+41+12,5+12,5-6)</t>
  </si>
  <si>
    <t>VV</t>
  </si>
  <si>
    <t>131201111</t>
  </si>
  <si>
    <t>Hloubení nezapaž. jam hor.3 do 100 m3, STROJNĚ</t>
  </si>
  <si>
    <t>m3</t>
  </si>
  <si>
    <t>RTS 18/ II</t>
  </si>
  <si>
    <t>vsak deštovka : 6*7*0,52</t>
  </si>
  <si>
    <t>139601102</t>
  </si>
  <si>
    <t>Ruční výkop jam, rýh a šachet v hornině tř. 3</t>
  </si>
  <si>
    <t>úpravy pro světlík : 1,5*1*1</t>
  </si>
  <si>
    <t>výkop kolem objektu : 0,7*0,8*(40,3*2+12,41*2-2,33)</t>
  </si>
  <si>
    <t>vsak drenáže : 2</t>
  </si>
  <si>
    <t>162701105</t>
  </si>
  <si>
    <t>Vodorovné přemístění výkopku z hor.1-4 do 10000 m</t>
  </si>
  <si>
    <t xml:space="preserve">odvozy zemina za zásypy ŠD : </t>
  </si>
  <si>
    <t>odpočty odvozy (drenáž) : 146,29*0,25</t>
  </si>
  <si>
    <t>vsak dešť.vod - zemina odvoz : 2</t>
  </si>
  <si>
    <t>167101101</t>
  </si>
  <si>
    <t>Nakládání výkopku z hor.1-4 v množství do 100 m3</t>
  </si>
  <si>
    <t>Odkaz na mn. položky pořadí 4 : 38,57250</t>
  </si>
  <si>
    <t>171201201</t>
  </si>
  <si>
    <t>Uložení sypaniny na skl.-sypanina</t>
  </si>
  <si>
    <t>174101102</t>
  </si>
  <si>
    <t>Zásyp ruční se zhutněním</t>
  </si>
  <si>
    <t xml:space="preserve">zpětné zásypy : </t>
  </si>
  <si>
    <t xml:space="preserve">schodiště západní strana- zemina vykopaná : </t>
  </si>
  <si>
    <t>podesta : 1,2*0,8*0,5</t>
  </si>
  <si>
    <t>schody : 1,5*0,8*0,5</t>
  </si>
  <si>
    <t>ostatní : 2</t>
  </si>
  <si>
    <t>zásyp vsak. štěrk : 1,8</t>
  </si>
  <si>
    <t>vsak deštovka : 7*6*0,52</t>
  </si>
  <si>
    <t>odpočty odvozy (drenáž) : -(146,29*0,25)</t>
  </si>
  <si>
    <t>vsak dešť.vod - zemina odvoz : -2</t>
  </si>
  <si>
    <t>182001111</t>
  </si>
  <si>
    <t>Plošná úprava terénu/ŠD, nerovnosti do 10 cm v rovině</t>
  </si>
  <si>
    <t>vsakovací objekt : 6*7</t>
  </si>
  <si>
    <t>ostatní : 10</t>
  </si>
  <si>
    <t>199000005</t>
  </si>
  <si>
    <t>Poplatek za skládku zeminy 1- 4</t>
  </si>
  <si>
    <t>t</t>
  </si>
  <si>
    <t>Odkaz na mn. položky pořadí 4 : 38,57250*1,8</t>
  </si>
  <si>
    <t>564251111</t>
  </si>
  <si>
    <t>Podklad ze štěrkopísku po zhutnění tloušťky 15 cm</t>
  </si>
  <si>
    <t>sklepní světlík : 1,5*1</t>
  </si>
  <si>
    <t>180400020</t>
  </si>
  <si>
    <t>Založení trávníku parkového, rovina, dodání osiva</t>
  </si>
  <si>
    <t>Agregovaná položka</t>
  </si>
  <si>
    <t>POL2_</t>
  </si>
  <si>
    <t>58344197</t>
  </si>
  <si>
    <t xml:space="preserve">Štěrkodrtě frakce 0-63 </t>
  </si>
  <si>
    <t>SPCM</t>
  </si>
  <si>
    <t>Specifikace</t>
  </si>
  <si>
    <t>POL3_</t>
  </si>
  <si>
    <t>zásyp vsak. štěrk : 1,8*1,8</t>
  </si>
  <si>
    <t>vsak deštovka : (7*6*0,52)*1,8</t>
  </si>
  <si>
    <t>212792112</t>
  </si>
  <si>
    <t>Montáž trativodů z flexibilních trubek, lože a obsyp ze štěrkodrtě</t>
  </si>
  <si>
    <t>m</t>
  </si>
  <si>
    <t>drenáž : 40,3*2+12,41*2-2,33</t>
  </si>
  <si>
    <t>vsak dešť.vod : 7,2*6</t>
  </si>
  <si>
    <t>212971110</t>
  </si>
  <si>
    <t>Opláštění trativodů z geotext., do sklonu 1:2,5</t>
  </si>
  <si>
    <t>drenáže : 0,5*(40,3*2+12,41*2-2,33)</t>
  </si>
  <si>
    <t>289971211</t>
  </si>
  <si>
    <t xml:space="preserve">Zřízení vrstvy z geotextilie sklon </t>
  </si>
  <si>
    <t>SOKL XPS 80mm+ překrytí drenáže : 1,2*(40,3*2+12,41*2-2,33)</t>
  </si>
  <si>
    <t>vsakovací jáma : 10</t>
  </si>
  <si>
    <t>vsak deštovka : 20</t>
  </si>
  <si>
    <t>28611223.A</t>
  </si>
  <si>
    <t>Trubka PVC drenážní flexibilní d 100 mm</t>
  </si>
  <si>
    <t>Odkaz na mn. položky pořadí 13 : 146,29000*1,05</t>
  </si>
  <si>
    <t>69366197</t>
  </si>
  <si>
    <t>Geotextilie 200 g/m2 š. 200cm 100% PP</t>
  </si>
  <si>
    <t>Odkaz na mn. položky pořadí 15 : 153,70800</t>
  </si>
  <si>
    <t>Odkaz na mn. položky pořadí 14 : 51,54500</t>
  </si>
  <si>
    <t>310239211</t>
  </si>
  <si>
    <t>Zazdívka otvorů plochy do 4 m2 cihlami na MVC</t>
  </si>
  <si>
    <t>1NP : 0,5*(20*0,7*1,5+4*2,1*1,5)</t>
  </si>
  <si>
    <t>2NP : 0,5*(20*0,7*1,5+4*2,1*1,5)</t>
  </si>
  <si>
    <t>3NP : 0,5*(4*1,5*1,2+2*0,7*1,5)</t>
  </si>
  <si>
    <t>Schodiště -luxfery : 0,5*2,35*(3,2+2,2+1,2)</t>
  </si>
  <si>
    <t>Výlez : 0,25*0,25*(2*2+0,8*2)</t>
  </si>
  <si>
    <t>01R</t>
  </si>
  <si>
    <t>Oprava stěny po vybourání schodiště</t>
  </si>
  <si>
    <t>602011151</t>
  </si>
  <si>
    <t>Štuk na stěnách sanační ručně tloušťka vrstvy 2,0 mm</t>
  </si>
  <si>
    <t>POL1_1</t>
  </si>
  <si>
    <t>Odkaz na mn. položky pořadí 26 : 161,31300</t>
  </si>
  <si>
    <t>602016141</t>
  </si>
  <si>
    <t>Štuk na stěnách vnitřní ručně</t>
  </si>
  <si>
    <t>Odkaz na mn. položky pořadí 25 : 91,41000</t>
  </si>
  <si>
    <t>602022122</t>
  </si>
  <si>
    <t>Omítka stěn vyrovnávací sanační, ručně tloušťka vrstvy do 20 mm</t>
  </si>
  <si>
    <t>1PP : 2,52*(5,1+2,9+5,5+1,2+6,7+38)+1,5*(2,5+5,25)</t>
  </si>
  <si>
    <t>602016195</t>
  </si>
  <si>
    <t>Penetrace hloubková stěn</t>
  </si>
  <si>
    <t>612403386</t>
  </si>
  <si>
    <t>Hrubá výplň rýh ve stěnách do 10x10cm maltou z SMS</t>
  </si>
  <si>
    <t>řemesla zapravení : 80</t>
  </si>
  <si>
    <t>612481211</t>
  </si>
  <si>
    <t>Montáž výztužné sítě(perlinky)do stěrky-vnit.stěny včetně výztužné sítě a stěrkového tmelu</t>
  </si>
  <si>
    <t xml:space="preserve">úpravy ostění vnitřní : </t>
  </si>
  <si>
    <t>1NP : 20*0,7*1,5+4*2,1*1,5</t>
  </si>
  <si>
    <t>2NP : 20*0,7*1,5+4*2,1*1,5</t>
  </si>
  <si>
    <t>3NP : 4*1,5*1,2+2*0,7*1,5</t>
  </si>
  <si>
    <t>Schodiště -luxfery : 3,2+2,2+1,2</t>
  </si>
  <si>
    <t>Koeficient: 0,1</t>
  </si>
  <si>
    <t>620451111</t>
  </si>
  <si>
    <t>Omítka cementová stěn zatřená dř. hladítkem, hrubá</t>
  </si>
  <si>
    <t>Odkaz na mn. položky pořadí 22 : 161,31300</t>
  </si>
  <si>
    <t>622904121</t>
  </si>
  <si>
    <t>Ruční čištění ocelovým kartáčem</t>
  </si>
  <si>
    <t>602011179</t>
  </si>
  <si>
    <t>Stěrka na stěnách minerální  hydroizolační</t>
  </si>
  <si>
    <t>Odkaz na mn. položky pořadí 33 : 61,85400</t>
  </si>
  <si>
    <t>620991121</t>
  </si>
  <si>
    <t>Zakrývání výplní vnějších otvorů z lešení</t>
  </si>
  <si>
    <t>O1 : 0,56*0,65</t>
  </si>
  <si>
    <t>O2 : 0,61*1,15</t>
  </si>
  <si>
    <t>O3 : 3*(0,95*2,35)</t>
  </si>
  <si>
    <t>O4 : 9*(0,6*0,6)</t>
  </si>
  <si>
    <t>O5 : 16*(1,5*2,1)</t>
  </si>
  <si>
    <t>O6 : 21*(1,5*0,7)</t>
  </si>
  <si>
    <t>O7 : 21*(0,92*1,2)</t>
  </si>
  <si>
    <t>stávající plast. okna : 2*(0,95*2,35)</t>
  </si>
  <si>
    <t>622300131</t>
  </si>
  <si>
    <t>Vyrovnávací tmel tl. do 5 mm</t>
  </si>
  <si>
    <t>Odkaz na mn. položky pořadí 78 : 86,60400</t>
  </si>
  <si>
    <t>622323041</t>
  </si>
  <si>
    <t xml:space="preserve">Penetrace podkladu </t>
  </si>
  <si>
    <t>Odkaz na mn. položky pořadí 34 : 983,11950</t>
  </si>
  <si>
    <t>622319521</t>
  </si>
  <si>
    <t>Zateplovací systém, sokl, XPS tl. 80 mm omítka mozaiková marmolit 6 kg/m2</t>
  </si>
  <si>
    <t>SOKL XPS 80mm : 0,9*(40,3*2+12,41*2-2,33)</t>
  </si>
  <si>
    <t>Zateplovací systém, sokl, XPS tl. 80 mm zakončený stěrkou s výztužnou tkaninou</t>
  </si>
  <si>
    <t>SOKL XPS 80mm : 0,6*(40,3*2+12,41*2-2,33)</t>
  </si>
  <si>
    <t>622315334</t>
  </si>
  <si>
    <t>Zatepl. systém, fasáda, EPS šedý tl.140 mm s omítkou silikonovou 1,5 mm</t>
  </si>
  <si>
    <t xml:space="preserve">Fasáda objektu : </t>
  </si>
  <si>
    <t>jih : 10,3*40,2-(10*0,7*1,5+12*2,1*1,5+3*2,35*0,95)</t>
  </si>
  <si>
    <t>sever : 10,3*40,2-(8*0,7*1,5+21*1,2*0,92+2*2,35*0,95+2,6*2,47)</t>
  </si>
  <si>
    <t>západ : 10,3*12,53-(3*0,7*1,5)</t>
  </si>
  <si>
    <t>východ : 10,3*12,53-(0,5*5)</t>
  </si>
  <si>
    <t>622319563</t>
  </si>
  <si>
    <t>Zateplovací systém, parapet, XPS tl. 30 mm  stěrka s výztužnou tkaninou</t>
  </si>
  <si>
    <t xml:space="preserve">Vnější i vnitřní část : </t>
  </si>
  <si>
    <t>O1 : 0,2*0,65</t>
  </si>
  <si>
    <t>O2 : 0,2*1,15</t>
  </si>
  <si>
    <t>O3 : 0,2*3*2,35</t>
  </si>
  <si>
    <t>O4 : 0,2*9*0,6</t>
  </si>
  <si>
    <t>O5 : 0,2*16*2,1</t>
  </si>
  <si>
    <t>O6 : 0,2*21*0,7</t>
  </si>
  <si>
    <t>O7 : 0,2*21*1,2</t>
  </si>
  <si>
    <t>stávající plast. okna : 0,2*5*2,35</t>
  </si>
  <si>
    <t>622422111</t>
  </si>
  <si>
    <t>Oprava vnějších omítek vápen., do 10 %</t>
  </si>
  <si>
    <t>Odkaz na mn. položky pořadí 75 : 881,65900</t>
  </si>
  <si>
    <t>622471931</t>
  </si>
  <si>
    <t>Příplatek za vícebarevné provádění</t>
  </si>
  <si>
    <t>622473187</t>
  </si>
  <si>
    <t>Příplatek za okenní lištu (APU,APU3D) - montáž včetně dodávky lišty</t>
  </si>
  <si>
    <t>O1 : (0,56*2+0,65)</t>
  </si>
  <si>
    <t>O2 : (0,61*2+1,15)</t>
  </si>
  <si>
    <t>O3 : 3*(0,95*2+2,35)</t>
  </si>
  <si>
    <t>O4 : 9*(3*0,6)</t>
  </si>
  <si>
    <t>O5 : 16*(1,5*2+2,1)</t>
  </si>
  <si>
    <t>O6 : 21*(1,5*2+0,7)</t>
  </si>
  <si>
    <t>O7 : 21*(0,92*2+1,2)</t>
  </si>
  <si>
    <t>D1P : 2,47*2+2,6</t>
  </si>
  <si>
    <t>stávající plast. okna : 2*(0,95*2+2,35)</t>
  </si>
  <si>
    <t>622904112</t>
  </si>
  <si>
    <t>Očištění fasád tlakovou vodou složitost 1 - 2</t>
  </si>
  <si>
    <t xml:space="preserve">Fasáda stávajícího objektu : </t>
  </si>
  <si>
    <t>jih : 10,3*40,2-(30*2,1*1,5+2,35*(3,2+2,2+1,2))</t>
  </si>
  <si>
    <t>sever : 10,3*40,2-(12*2,1*1,5+33*1,2*0,92+2*2,35*0,95+2,6*2,47)</t>
  </si>
  <si>
    <t>západ : 10,3*12,53-(3*2,1*1,5)</t>
  </si>
  <si>
    <t>východ : 10,3*12,53</t>
  </si>
  <si>
    <t>622319000R</t>
  </si>
  <si>
    <t>Zatepl. sys.,ostění, min.desky PV 30 mm s omítkou silikon, zrno 1,5 mm</t>
  </si>
  <si>
    <t>O1 : 0,15*(0,56*2+0,65)</t>
  </si>
  <si>
    <t>O2 : 0,15*(0,61*2+1,15)</t>
  </si>
  <si>
    <t>O3 : 0,15*3*(0,95*2+2,35)</t>
  </si>
  <si>
    <t>O4 : 0,15*9*(3*0,6)</t>
  </si>
  <si>
    <t>O5 : 0,15*16*(1,5*2+2,1)</t>
  </si>
  <si>
    <t>O6 : 0,15*21*(1,5*2+0,7)</t>
  </si>
  <si>
    <t>O7 : 0,15*21*(0,92*2+1,2)</t>
  </si>
  <si>
    <t>D1P : 0,15*(2,47*2+2,6)</t>
  </si>
  <si>
    <t>stávající plast. okna : 0,15*2*(0,95*2+2,35)</t>
  </si>
  <si>
    <t>622300154R00</t>
  </si>
  <si>
    <t>Montáž zakládání s rohovou lištou, skelnou síťovninou a tmelem - viz detail řešení soklu</t>
  </si>
  <si>
    <t>R-položka</t>
  </si>
  <si>
    <t>POL12_1</t>
  </si>
  <si>
    <t>Fasáda zakládací profil : 2*40+2*12</t>
  </si>
  <si>
    <t>632921911</t>
  </si>
  <si>
    <t>Dlažba z dlaždic betonových do písku, tl. 40 mm (část dlaždic stávajících)</t>
  </si>
  <si>
    <t>328151111</t>
  </si>
  <si>
    <t>Montáž sklepního světlíku z plastu</t>
  </si>
  <si>
    <t>kus</t>
  </si>
  <si>
    <t>766629301</t>
  </si>
  <si>
    <t>Montáž oken plastových plochy do 1,50 m2,dle detailu PD</t>
  </si>
  <si>
    <t>766629302</t>
  </si>
  <si>
    <t>Montáž oken plastových plochy do 2,70 m2,dle detailu PD</t>
  </si>
  <si>
    <t>648991111RTR1</t>
  </si>
  <si>
    <t>Osazení parapet.desek plast. a lamin. š. do 20cm včetně dodávky plastové parapetní desky a úpravy parap.</t>
  </si>
  <si>
    <t>T1 : 21*0,7</t>
  </si>
  <si>
    <t>T2 : 21*1,2</t>
  </si>
  <si>
    <t>T3 : 16*2,1</t>
  </si>
  <si>
    <t>T4 : 3*2,35</t>
  </si>
  <si>
    <t>766624052R00R</t>
  </si>
  <si>
    <t>Montáž střešního výlezu rozměr 600 x 1200 mm</t>
  </si>
  <si>
    <t>611000142</t>
  </si>
  <si>
    <t>Světlík pochozí  125x100x40 cm,mřížk. sklepní, GFK, rošt 1340x400 mm</t>
  </si>
  <si>
    <t>D1P</t>
  </si>
  <si>
    <t>DP1 - Vnější hliníkové dvoukřídlé dveře 2600 x 2470 mm, s nadsvětlíkem a bočními okny, vč. kování dle výpisu výrobků a PD</t>
  </si>
  <si>
    <t>D2</t>
  </si>
  <si>
    <t>D2 - Střešní výlez 600 x 1200 dle výpisu výrobků a PD</t>
  </si>
  <si>
    <t>O1</t>
  </si>
  <si>
    <t>O1 - Vnější plastové okno 650 x 560 mm, dvojsklo dle výpisu výrobků a PD</t>
  </si>
  <si>
    <t>O2</t>
  </si>
  <si>
    <t>O2 - Vnější plastové okno 1150 x 610 mm, dvojsklo dle výpisu výrobků a PD</t>
  </si>
  <si>
    <t>O3</t>
  </si>
  <si>
    <t>O3 - Vnější plastové okno 2350 x 950 mm, dvojsklo dle výpisu výrobků a PD</t>
  </si>
  <si>
    <t>O4</t>
  </si>
  <si>
    <t>O4 - Vnější plastové okno 600 x 600 mm, dvojsklo dle výpisu výrobků a PD</t>
  </si>
  <si>
    <t>O5</t>
  </si>
  <si>
    <t>O5 - Vnější plastové okno 2100 x 1500 mm, dvojsklo dle výpisu výrobků a PD</t>
  </si>
  <si>
    <t>O6</t>
  </si>
  <si>
    <t>O6 - Vnější plastové okno 700 x 1500 mm, dvojsklo dle výpisu výrobků a PD</t>
  </si>
  <si>
    <t>O7</t>
  </si>
  <si>
    <t>O7 - Vnější plastové okno 1200 x 920 mm, dvojsklo dle výpisu výrobků a PD</t>
  </si>
  <si>
    <t>941941031</t>
  </si>
  <si>
    <t xml:space="preserve">Montáž lešení leh.řad.s podlahami,š.do 1 m, H 10 m </t>
  </si>
  <si>
    <t>941941191</t>
  </si>
  <si>
    <t>Příplatek za každý měsíc použití lešení k pol.1031</t>
  </si>
  <si>
    <t>Odkaz na mn. položky pořadí 58 : 983,11950*3</t>
  </si>
  <si>
    <t>941941831</t>
  </si>
  <si>
    <t>Demontáž lešení leh.řad.s podlahami,š.1 m, H 10 m</t>
  </si>
  <si>
    <t>Odkaz na mn. položky pořadí 58 : 983,11950</t>
  </si>
  <si>
    <t>944944011</t>
  </si>
  <si>
    <t>Montáž ochranné sítě z umělých vláken</t>
  </si>
  <si>
    <t>944944031</t>
  </si>
  <si>
    <t>Příplatek za každý měsíc použití sítí k pol. 4011</t>
  </si>
  <si>
    <t>Odkaz na mn. položky pořadí 61 : 983,11950*3</t>
  </si>
  <si>
    <t>944944081</t>
  </si>
  <si>
    <t>Demontáž ochranné sítě z umělých vláken</t>
  </si>
  <si>
    <t>952901111</t>
  </si>
  <si>
    <t>Vyčištění budov o výšce podlaží do 4 m</t>
  </si>
  <si>
    <t>1PP-3NP : 4*120</t>
  </si>
  <si>
    <t>960321271</t>
  </si>
  <si>
    <t>Bourání konstrukcí ze železobetonu</t>
  </si>
  <si>
    <t xml:space="preserve">schodiště západní strana : </t>
  </si>
  <si>
    <t>podesta : 1*1,2*0,8</t>
  </si>
  <si>
    <t>schody : (1,5*0,8*0,8)/2</t>
  </si>
  <si>
    <t>961055111</t>
  </si>
  <si>
    <t>Bourání základů železobetonových</t>
  </si>
  <si>
    <t>968061112</t>
  </si>
  <si>
    <t>Vyvěšení dřevěných okenních křídel pl. do 1,5 m2</t>
  </si>
  <si>
    <t>1PP : 11</t>
  </si>
  <si>
    <t>1NP : 11</t>
  </si>
  <si>
    <t>2NP : 11</t>
  </si>
  <si>
    <t>3NP : 11</t>
  </si>
  <si>
    <t>968061113</t>
  </si>
  <si>
    <t>Vyvěšení dřevěných okenních křídel pl. nad 1,5 m2</t>
  </si>
  <si>
    <t>1NP : 15</t>
  </si>
  <si>
    <t>2NP : 15</t>
  </si>
  <si>
    <t>3NP : 15</t>
  </si>
  <si>
    <t>968062244</t>
  </si>
  <si>
    <t>Vybourání dřevěných rámů oken jednoduch. pl. 1 m2</t>
  </si>
  <si>
    <t>1PP : 9*(0,6*0,6)+0,65*0,56+1,15*0,61</t>
  </si>
  <si>
    <t>968062245</t>
  </si>
  <si>
    <t>Vybourání dřevěných rámů oken jednoduch. pl. 2 m2</t>
  </si>
  <si>
    <t>1NP : 11*(1,2*0,92)</t>
  </si>
  <si>
    <t>2NP : 11*(1,2*0,92)</t>
  </si>
  <si>
    <t>3NP : 11*(1,2*0,92)</t>
  </si>
  <si>
    <t>968062246</t>
  </si>
  <si>
    <t>Vybourání dřevěných rámů oken jednoduch. pl. 4 m2</t>
  </si>
  <si>
    <t>1NP : 15*(2,1*1,5)</t>
  </si>
  <si>
    <t>2NP : 15*(2,1*1,5)</t>
  </si>
  <si>
    <t>3NP : 15*(2,1*1,5)</t>
  </si>
  <si>
    <t>968071125</t>
  </si>
  <si>
    <t>Vyvěšení, zavěšení kovových křídel dveří pl. 2 m2</t>
  </si>
  <si>
    <t>976071111</t>
  </si>
  <si>
    <t>Vybourání kovových zábradlí a madel</t>
  </si>
  <si>
    <t>Zábradlí západní strana : 8</t>
  </si>
  <si>
    <t>978013191</t>
  </si>
  <si>
    <t>Otlučení omítek vnitřních stěn v rozsahu do 100 %</t>
  </si>
  <si>
    <t>978015221</t>
  </si>
  <si>
    <t>Otlučení omítek vnějších MVC v složit.1-4 do 10 %</t>
  </si>
  <si>
    <t>978059631</t>
  </si>
  <si>
    <t>Odsekání vnějších obkladů stěn nad 2 m2</t>
  </si>
  <si>
    <t xml:space="preserve">Sokl 1PP : </t>
  </si>
  <si>
    <t>jih : 0,8*40,2-(9*0,6*0,6)</t>
  </si>
  <si>
    <t>sever : 1*38</t>
  </si>
  <si>
    <t>západ : 0,8*12,53-(0,65*0,56)</t>
  </si>
  <si>
    <t>východ : 0,8*12,53</t>
  </si>
  <si>
    <t>Mezisoučet</t>
  </si>
  <si>
    <t xml:space="preserve">909      </t>
  </si>
  <si>
    <t>Hzs-nezmeritelne stavebni prace (pomocené a bourací práce, zapravení)</t>
  </si>
  <si>
    <t>h</t>
  </si>
  <si>
    <t>9650482R0</t>
  </si>
  <si>
    <t>Dočištění povrchu po vybourání soklu</t>
  </si>
  <si>
    <t>Odkaz na mn. položky pořadí 76 : 86,60400</t>
  </si>
  <si>
    <t>97607100R</t>
  </si>
  <si>
    <t>Vybourání kovových přístřešků s trapezovým plechem</t>
  </si>
  <si>
    <t>západní strana : 1,5*1</t>
  </si>
  <si>
    <t>BR01R</t>
  </si>
  <si>
    <t xml:space="preserve">Vybourání stávajících luxfer </t>
  </si>
  <si>
    <t>Schodiště : 2,35*(3,2+2,2+1,2)</t>
  </si>
  <si>
    <t>999281108</t>
  </si>
  <si>
    <t>Přesun hmot pro opravy a údržbu do výšky 12 m</t>
  </si>
  <si>
    <t>Poesun hmot</t>
  </si>
  <si>
    <t>POL7_</t>
  </si>
  <si>
    <t>711823121</t>
  </si>
  <si>
    <t xml:space="preserve">Montáž nopové fólie svisle včetně dodávky fólie </t>
  </si>
  <si>
    <t>SOKL XPS 80mm : 0,6*(40,3*2+12,41*2-2,33)*1,15</t>
  </si>
  <si>
    <t>711823129</t>
  </si>
  <si>
    <t xml:space="preserve">Montáž ukončovací lišty k nopové fólii včetně dodávky lišty </t>
  </si>
  <si>
    <t>SOKL XPS 80mm : (40,3*2+12,41*2-2,33)*1,02</t>
  </si>
  <si>
    <t>451971112</t>
  </si>
  <si>
    <t>Položení vrstvy z geotextilie, uchycení sponami</t>
  </si>
  <si>
    <t>Odkaz na mn. položky pořadí 85 : 536,52900</t>
  </si>
  <si>
    <t>712371801</t>
  </si>
  <si>
    <t>Povlaková krytina střech do 10°, fólií PVC 1 vrstva - včetně dod. fólie vč. svarů a napojení</t>
  </si>
  <si>
    <t>Střecha : 12,35*40,14</t>
  </si>
  <si>
    <t>odpočet PVC atik : 0,6*68</t>
  </si>
  <si>
    <t>Povlaková krytina střech do 10°, fólií PVC - atiky 1 vrstva - včetně dod. fólie a svarů</t>
  </si>
  <si>
    <t>Atiky : 0,6*68*1,15</t>
  </si>
  <si>
    <t>712300900R</t>
  </si>
  <si>
    <t>Vyspravení/očištění stávající střešní krytiny</t>
  </si>
  <si>
    <t>69366198</t>
  </si>
  <si>
    <t>Geotextilie300 g/m2</t>
  </si>
  <si>
    <t>Odkaz na mn. položky pořadí 84 : 536,52900*1,15</t>
  </si>
  <si>
    <t>998712202</t>
  </si>
  <si>
    <t>Přesun hmot pro povlakové krytiny, výšky do 12 m</t>
  </si>
  <si>
    <t>713121000R</t>
  </si>
  <si>
    <t>Izolace atiky, lepená, 1 vrstva vč. dodávky spádových klínů tl. 30mm</t>
  </si>
  <si>
    <t>Atika : 0,5*68</t>
  </si>
  <si>
    <t>7131311300R</t>
  </si>
  <si>
    <t>Izolace tepelná atiky lepením</t>
  </si>
  <si>
    <t>7131410R</t>
  </si>
  <si>
    <t>Izolace tepelná střech do tl.260 mm,2vrstvy</t>
  </si>
  <si>
    <t>Střecha EPS : 12,35*40,14</t>
  </si>
  <si>
    <t>odpočet PVC atik : -62,82</t>
  </si>
  <si>
    <t>28375400R</t>
  </si>
  <si>
    <t>Deska polystyrenová XPS 150mm</t>
  </si>
  <si>
    <t>Odkaz na mn. položky pořadí 91 : 34,00000*1,15</t>
  </si>
  <si>
    <t>28375704</t>
  </si>
  <si>
    <t>Deska izolační stabilizov. EPS S 100  1000 x 500 mm</t>
  </si>
  <si>
    <t>Střecha EPS 260mm : 432,9*0,26</t>
  </si>
  <si>
    <t>998713202</t>
  </si>
  <si>
    <t>Přesun hmot pro izolace tepelné, výšky do 12 m</t>
  </si>
  <si>
    <t>ZTI01</t>
  </si>
  <si>
    <t>Zdravotně-technické instalace - vsakovací objekt - viz samostatný rozpočet ;</t>
  </si>
  <si>
    <t>762441111</t>
  </si>
  <si>
    <t>Montáž obložení atiky,OSB desky,1vrst.,přibíjením včetně dodávky desky OSB 3 N tl. 18 mm</t>
  </si>
  <si>
    <t>762495000</t>
  </si>
  <si>
    <t>Spojovací a ochranné prostř. obložení stěn, stropů</t>
  </si>
  <si>
    <t>Odkaz na mn. položky pořadí 97 : 46,92000</t>
  </si>
  <si>
    <t>762400R</t>
  </si>
  <si>
    <t>Napojení atiky (svary, spoje, detaily)</t>
  </si>
  <si>
    <t>998762202</t>
  </si>
  <si>
    <t>Přesun hmot pro tesařské konstrukce, výšky do 12 m</t>
  </si>
  <si>
    <t>764352203</t>
  </si>
  <si>
    <t>Žlaby z Pz plechu podokapní půlkruhové, rš 330 mm</t>
  </si>
  <si>
    <t>střecha : 40</t>
  </si>
  <si>
    <t>764391210</t>
  </si>
  <si>
    <t>Okapová lišta z Pz plechu, rš 210 mm</t>
  </si>
  <si>
    <t>Střecha : 40</t>
  </si>
  <si>
    <t>764454202</t>
  </si>
  <si>
    <t>Odpadní trouby z Pz plechu, kruhové, D 100 mm</t>
  </si>
  <si>
    <t>severní stěna : 19</t>
  </si>
  <si>
    <t>764817143</t>
  </si>
  <si>
    <t>Oplechování zdí(atik) z lak.Pz plechu, rš 440 mm kotvení</t>
  </si>
  <si>
    <t>K8 : 68</t>
  </si>
  <si>
    <t>764816131</t>
  </si>
  <si>
    <t>Oplechování parapetů, lakovaný Pz plech, rš 310 mm</t>
  </si>
  <si>
    <t>K1 : 9*0,6</t>
  </si>
  <si>
    <t>K2 : 21*1,2</t>
  </si>
  <si>
    <t>K3 : 0,65</t>
  </si>
  <si>
    <t>K4 : 1,15</t>
  </si>
  <si>
    <t>764816144</t>
  </si>
  <si>
    <t>Oplechování parapetů, lakovaný Pz plech, rš 430 mm</t>
  </si>
  <si>
    <t>K5 : 16*2,1</t>
  </si>
  <si>
    <t>K6 : 5*2,35</t>
  </si>
  <si>
    <t>K7 : 21*0,7</t>
  </si>
  <si>
    <t>764352811</t>
  </si>
  <si>
    <t>Demontáž žlabů půlkruh. rovných, rš 330 mm, do 45°</t>
  </si>
  <si>
    <t>764410850</t>
  </si>
  <si>
    <t>Demontáž oplechování parapetů</t>
  </si>
  <si>
    <t>jih : 30*2,1+3*2,35</t>
  </si>
  <si>
    <t>sever : 12*2,1+33*1,2*+2*2,35</t>
  </si>
  <si>
    <t>západ,vychod : 5*2,1</t>
  </si>
  <si>
    <t>764430840</t>
  </si>
  <si>
    <t>Demontáž oplechování zdí,rš od 330 do 500 mm</t>
  </si>
  <si>
    <t>Stávající atika : 68</t>
  </si>
  <si>
    <t>764454801</t>
  </si>
  <si>
    <t>Demontáž odpadních trub kruhových,D 75 a 100 mm</t>
  </si>
  <si>
    <t>764349000R</t>
  </si>
  <si>
    <t>Oplechování, kotvení držáku lana bleskosvodu s podložkou</t>
  </si>
  <si>
    <t>odhad : 12</t>
  </si>
  <si>
    <t>REL01</t>
  </si>
  <si>
    <t>Demontáž bleskosvodu</t>
  </si>
  <si>
    <t>998764202</t>
  </si>
  <si>
    <t>Přesun hmot pro klempířské konstr., výšky do 12 m</t>
  </si>
  <si>
    <t>767426202</t>
  </si>
  <si>
    <t xml:space="preserve">Montáž slunolamů </t>
  </si>
  <si>
    <t>Ostatní 3 : 14*1,2*0,92</t>
  </si>
  <si>
    <t>Ostatní 4 : 21*0,7*1,5</t>
  </si>
  <si>
    <t>OV3</t>
  </si>
  <si>
    <t>Pevné slunolami z hliníkových lamel 1200 x 920 mm</t>
  </si>
  <si>
    <t>Ostatní O3 : 14*1,2*0,92</t>
  </si>
  <si>
    <t>OV4</t>
  </si>
  <si>
    <t>Pevné slunolami z hliníkových lamel 700 x 1500 mm</t>
  </si>
  <si>
    <t>Ostatní O4 : 20*0,7*1,5</t>
  </si>
  <si>
    <t>OVX1</t>
  </si>
  <si>
    <t>Odstranění stávající a montáž nové ventilační  mřížky 300x300 mm vč. prodloužení</t>
  </si>
  <si>
    <t>ks</t>
  </si>
  <si>
    <t>OVX2</t>
  </si>
  <si>
    <t>Odstranění stávající a montáž nové ventilační  mřížky 150x150 mm vč. prodloužení</t>
  </si>
  <si>
    <t>OVXX1</t>
  </si>
  <si>
    <t>D+M Trojnožka pro uchycení bleskosvodu</t>
  </si>
  <si>
    <t>Z1</t>
  </si>
  <si>
    <t>Z1 - Pevné mříže pro okna 2100 x 1500 mm</t>
  </si>
  <si>
    <t>Z1 : 2,1*1,5</t>
  </si>
  <si>
    <t>Z2</t>
  </si>
  <si>
    <t>Z2 - Pevné mříže pro okna 2350 x 950 mm</t>
  </si>
  <si>
    <t>Z2 : 2,35*0,95</t>
  </si>
  <si>
    <t>Z3</t>
  </si>
  <si>
    <t>Z3 - Pevné mříže pro okna 1200 x 920 mm</t>
  </si>
  <si>
    <t>Z3 : 7*1,2*0,92</t>
  </si>
  <si>
    <t>Z4</t>
  </si>
  <si>
    <t>Z4 - Pevné mříže pro okna 700 x 1500 mm</t>
  </si>
  <si>
    <t>Z4 : 8*0,7*1,5</t>
  </si>
  <si>
    <t>Z5</t>
  </si>
  <si>
    <t>Z5 - Pevné mříže pro okna 600 x 600 mm</t>
  </si>
  <si>
    <t>Z5 : 9*0,6*0,6</t>
  </si>
  <si>
    <t>Z6</t>
  </si>
  <si>
    <t>Z6 - Pevné mříže pro okna 560 x 650 mm</t>
  </si>
  <si>
    <t>Z6 : 0,56*0,65</t>
  </si>
  <si>
    <t>998767202</t>
  </si>
  <si>
    <t>Přesun hmot pro zámečnické konstr., výšky do 12 m</t>
  </si>
  <si>
    <t>784191101</t>
  </si>
  <si>
    <t>Penetrace podkladu univerzální</t>
  </si>
  <si>
    <t>strop : 200</t>
  </si>
  <si>
    <t>Odkaz na mn. položky pořadí 21 : 91,41000</t>
  </si>
  <si>
    <t>ostatní stěny v 1PP : 420</t>
  </si>
  <si>
    <t xml:space="preserve">3NP bude upřesněno : </t>
  </si>
  <si>
    <t>784011222</t>
  </si>
  <si>
    <t>Zakrytí podlah</t>
  </si>
  <si>
    <t>1PP : 244,34</t>
  </si>
  <si>
    <t>koridory : 120</t>
  </si>
  <si>
    <t>784450020</t>
  </si>
  <si>
    <t>Malba ze směsi penetrace 1x, bílá 2x</t>
  </si>
  <si>
    <t>Odkaz na mn. položky pořadí 127 : 711,41000</t>
  </si>
  <si>
    <t>78445000R</t>
  </si>
  <si>
    <t>Malba sanační silikátová penetrace 1x, bílá 2x</t>
  </si>
  <si>
    <t>Součtová</t>
  </si>
  <si>
    <t>786611100R</t>
  </si>
  <si>
    <t>D+M Předokenní žaluzie z hliníkových lamel,viditel.box,popr.navij 2100 x 1500mm</t>
  </si>
  <si>
    <t>786611110R</t>
  </si>
  <si>
    <t>D+M  Předokenní žaluzie z hliníkových lamel,viditel.box,popr.navij 1200 x 920mm</t>
  </si>
  <si>
    <t>786611120R</t>
  </si>
  <si>
    <t>D+M  Předokenní žaluzie z hliníkových lamel,viditel.box,popr.navij 700 x 1500mm</t>
  </si>
  <si>
    <t>O5 : 1</t>
  </si>
  <si>
    <t>786611120ROL</t>
  </si>
  <si>
    <t>Vnitřní látkové zavěšené rolety</t>
  </si>
  <si>
    <t>20 x roleta 700/1500 : 20</t>
  </si>
  <si>
    <t>786611120ROL2</t>
  </si>
  <si>
    <t xml:space="preserve"> 8x roleta 1200/900 : 8</t>
  </si>
  <si>
    <t>EL01</t>
  </si>
  <si>
    <t>Elektroinstalace - ostatní drobné úpravy a pomocné práce</t>
  </si>
  <si>
    <t>EL02</t>
  </si>
  <si>
    <t>Elektroinstalace - bleskosvod - viz samostatný rozpočet</t>
  </si>
  <si>
    <t>EL03</t>
  </si>
  <si>
    <t>Demontáž a zpětná montáž magnetických senzorů proti otevření oken</t>
  </si>
  <si>
    <t>EL04</t>
  </si>
  <si>
    <t>Úprava ústředny EZS a zprovoznění</t>
  </si>
  <si>
    <t>979086112</t>
  </si>
  <si>
    <t>Nakládání nebo překládání suti a vybouraných hmot</t>
  </si>
  <si>
    <t>Poesun suti</t>
  </si>
  <si>
    <t>POL8_</t>
  </si>
  <si>
    <t>979011111</t>
  </si>
  <si>
    <t>Svislá doprava suti a vybour. hmot za 2.NP a 1.PP</t>
  </si>
  <si>
    <t>979081111</t>
  </si>
  <si>
    <t>Odvoz suti a vybour. hmot na skládku do 1 km</t>
  </si>
  <si>
    <t>979081121</t>
  </si>
  <si>
    <t>Příplatek k odvozu za každý další 1 km, 10 km</t>
  </si>
  <si>
    <t>979082111</t>
  </si>
  <si>
    <t>Vnitrostaveništní doprava suti do 10 m</t>
  </si>
  <si>
    <t>979990001</t>
  </si>
  <si>
    <t>Poplatek za skládku stavební suti</t>
  </si>
  <si>
    <t>Zateplení depozitáře krajského muzea v Ohrazenicích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</si>
</sst>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8" xfId="0" applyNumberFormat="1" applyFont="1" applyFill="1" applyBorder="1" applyAlignment="1">
      <alignment horizontal="center" vertical="center"/>
    </xf>
    <xf numFmtId="4" fontId="7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17" fillId="3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4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abSelected="1" topLeftCell="B4" zoomScaleNormal="100" zoomScaleSheetLayoutView="75" workbookViewId="0">
      <selection activeCell="G28" sqref="G28:I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00" t="s">
        <v>4</v>
      </c>
      <c r="C1" s="201"/>
      <c r="D1" s="201"/>
      <c r="E1" s="201"/>
      <c r="F1" s="201"/>
      <c r="G1" s="201"/>
      <c r="H1" s="201"/>
      <c r="I1" s="201"/>
      <c r="J1" s="202"/>
    </row>
    <row r="2" spans="1:15" ht="36" customHeight="1" x14ac:dyDescent="0.2">
      <c r="A2" s="2"/>
      <c r="B2" s="76" t="s">
        <v>24</v>
      </c>
      <c r="C2" s="77"/>
      <c r="D2" s="78" t="s">
        <v>44</v>
      </c>
      <c r="E2" s="209" t="s">
        <v>656</v>
      </c>
      <c r="F2" s="210"/>
      <c r="G2" s="210"/>
      <c r="H2" s="210"/>
      <c r="I2" s="210"/>
      <c r="J2" s="211"/>
      <c r="O2" s="1"/>
    </row>
    <row r="3" spans="1:15" ht="27" hidden="1" customHeight="1" x14ac:dyDescent="0.2">
      <c r="A3" s="2"/>
      <c r="B3" s="79"/>
      <c r="C3" s="77"/>
      <c r="D3" s="80"/>
      <c r="E3" s="212"/>
      <c r="F3" s="213"/>
      <c r="G3" s="213"/>
      <c r="H3" s="213"/>
      <c r="I3" s="213"/>
      <c r="J3" s="214"/>
    </row>
    <row r="4" spans="1:15" ht="23.25" customHeight="1" x14ac:dyDescent="0.2">
      <c r="A4" s="2"/>
      <c r="B4" s="81"/>
      <c r="C4" s="82"/>
      <c r="D4" s="83"/>
      <c r="E4" s="222"/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23</v>
      </c>
      <c r="D5" s="226"/>
      <c r="E5" s="227"/>
      <c r="F5" s="227"/>
      <c r="G5" s="227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8"/>
      <c r="E6" s="229"/>
      <c r="F6" s="229"/>
      <c r="G6" s="22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0"/>
      <c r="F7" s="231"/>
      <c r="G7" s="23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6"/>
      <c r="E11" s="216"/>
      <c r="F11" s="216"/>
      <c r="G11" s="216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4"/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5"/>
      <c r="F15" s="215"/>
      <c r="G15" s="217"/>
      <c r="H15" s="217"/>
      <c r="I15" s="217" t="s">
        <v>31</v>
      </c>
      <c r="J15" s="218"/>
    </row>
    <row r="16" spans="1:15" ht="23.25" customHeight="1" x14ac:dyDescent="0.2">
      <c r="A16" s="142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f>SUMIF(F50:F73,A16,I50:I73)+SUMIF(F50:F73,"PSU",I50:I73)</f>
        <v>0</v>
      </c>
      <c r="J16" s="208"/>
    </row>
    <row r="17" spans="1:10" ht="23.25" customHeight="1" x14ac:dyDescent="0.2">
      <c r="A17" s="142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f>SUMIF(F50:F73,A17,I50:I73)</f>
        <v>0</v>
      </c>
      <c r="J17" s="208"/>
    </row>
    <row r="18" spans="1:10" ht="23.25" customHeight="1" x14ac:dyDescent="0.2">
      <c r="A18" s="142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f>SUMIF(F50:F73,A18,I50:I73)</f>
        <v>0</v>
      </c>
      <c r="J18" s="208"/>
    </row>
    <row r="19" spans="1:10" ht="23.25" customHeight="1" x14ac:dyDescent="0.2">
      <c r="A19" s="142" t="s">
        <v>96</v>
      </c>
      <c r="B19" s="38" t="s">
        <v>29</v>
      </c>
      <c r="C19" s="62"/>
      <c r="D19" s="63"/>
      <c r="E19" s="206"/>
      <c r="F19" s="207"/>
      <c r="G19" s="206"/>
      <c r="H19" s="207"/>
      <c r="I19" s="206">
        <f>SUMIF(F50:F73,A19,I50:I73)</f>
        <v>0</v>
      </c>
      <c r="J19" s="208"/>
    </row>
    <row r="20" spans="1:10" ht="23.25" customHeight="1" x14ac:dyDescent="0.2">
      <c r="A20" s="142" t="s">
        <v>97</v>
      </c>
      <c r="B20" s="38" t="s">
        <v>30</v>
      </c>
      <c r="C20" s="62"/>
      <c r="D20" s="63"/>
      <c r="E20" s="206"/>
      <c r="F20" s="207"/>
      <c r="G20" s="206"/>
      <c r="H20" s="207"/>
      <c r="I20" s="206">
        <f>SUMIF(F50:F73,A20,I50:I73)</f>
        <v>0</v>
      </c>
      <c r="J20" s="208"/>
    </row>
    <row r="21" spans="1:10" ht="23.25" customHeight="1" x14ac:dyDescent="0.2">
      <c r="A21" s="2"/>
      <c r="B21" s="48" t="s">
        <v>31</v>
      </c>
      <c r="C21" s="64"/>
      <c r="D21" s="65"/>
      <c r="E21" s="219"/>
      <c r="F21" s="220"/>
      <c r="G21" s="219"/>
      <c r="H21" s="220"/>
      <c r="I21" s="219">
        <f>SUM(I16:J20)</f>
        <v>0</v>
      </c>
      <c r="J21" s="23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35">
        <f>ZakladDPHSniVypocet</f>
        <v>0</v>
      </c>
      <c r="H23" s="236"/>
      <c r="I23" s="23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33">
        <f>I23*E23/100</f>
        <v>0</v>
      </c>
      <c r="H24" s="234"/>
      <c r="I24" s="234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35">
        <f>0.21*I21</f>
        <v>0</v>
      </c>
      <c r="H25" s="236"/>
      <c r="I25" s="236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203">
        <f>I25*E25/100</f>
        <v>0</v>
      </c>
      <c r="H26" s="204"/>
      <c r="I26" s="204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205">
        <f>CenaCelkemBezDPH-(ZakladDPHSni+ZakladDPHZakl)</f>
        <v>0</v>
      </c>
      <c r="H27" s="205"/>
      <c r="I27" s="205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25</v>
      </c>
      <c r="C28" s="117"/>
      <c r="D28" s="117"/>
      <c r="E28" s="118"/>
      <c r="F28" s="119"/>
      <c r="G28" s="239">
        <f>ZakladDPHZakl+I21</f>
        <v>0</v>
      </c>
      <c r="H28" s="239"/>
      <c r="I28" s="239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37</v>
      </c>
      <c r="C29" s="121"/>
      <c r="D29" s="121"/>
      <c r="E29" s="121"/>
      <c r="F29" s="122"/>
      <c r="G29" s="238">
        <f>ZakladDPHSni+DPHSni+ZakladDPHZakl+DPHZakl+Zaokrouhleni</f>
        <v>0</v>
      </c>
      <c r="H29" s="238"/>
      <c r="I29" s="238"/>
      <c r="J29" s="123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40"/>
      <c r="E34" s="241"/>
      <c r="G34" s="242"/>
      <c r="H34" s="243"/>
      <c r="I34" s="243"/>
      <c r="J34" s="25"/>
    </row>
    <row r="35" spans="1:10" ht="12.75" customHeight="1" x14ac:dyDescent="0.2">
      <c r="A35" s="2"/>
      <c r="B35" s="2"/>
      <c r="D35" s="232" t="s">
        <v>2</v>
      </c>
      <c r="E35" s="23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41</v>
      </c>
      <c r="C39" s="244"/>
      <c r="D39" s="244"/>
      <c r="E39" s="244"/>
      <c r="F39" s="100">
        <f>'01_01 01 Pol'!AE22+'01_02 02 Pol'!AE393</f>
        <v>0</v>
      </c>
      <c r="G39" s="101">
        <f>'01_01 01 Pol'!AF22+'01_02 02 Pol'!AF393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 t="s">
        <v>42</v>
      </c>
      <c r="C40" s="245" t="s">
        <v>43</v>
      </c>
      <c r="D40" s="245"/>
      <c r="E40" s="245"/>
      <c r="F40" s="106">
        <f>'01_01 01 Pol'!AE22+'01_02 02 Pol'!AE393</f>
        <v>0</v>
      </c>
      <c r="G40" s="107">
        <f>'01_01 01 Pol'!AF22+'01_02 02 Pol'!AF393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88">
        <v>3</v>
      </c>
      <c r="B41" s="110" t="s">
        <v>44</v>
      </c>
      <c r="C41" s="244" t="s">
        <v>45</v>
      </c>
      <c r="D41" s="244"/>
      <c r="E41" s="244"/>
      <c r="F41" s="111">
        <f>'01_01 01 Pol'!AE22</f>
        <v>0</v>
      </c>
      <c r="G41" s="102">
        <f>'01_01 01 Pol'!AF22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88">
        <v>3</v>
      </c>
      <c r="B42" s="110" t="s">
        <v>46</v>
      </c>
      <c r="C42" s="244" t="s">
        <v>43</v>
      </c>
      <c r="D42" s="244"/>
      <c r="E42" s="244"/>
      <c r="F42" s="111">
        <f>'01_02 02 Pol'!AE393</f>
        <v>0</v>
      </c>
      <c r="G42" s="102">
        <f>'01_02 02 Pol'!AF393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88"/>
      <c r="B43" s="246" t="s">
        <v>47</v>
      </c>
      <c r="C43" s="247"/>
      <c r="D43" s="247"/>
      <c r="E43" s="247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7" spans="1:10" ht="15.75" x14ac:dyDescent="0.25">
      <c r="B47" s="124" t="s">
        <v>49</v>
      </c>
    </row>
    <row r="49" spans="1:10" ht="25.5" customHeight="1" x14ac:dyDescent="0.2">
      <c r="A49" s="126"/>
      <c r="B49" s="129" t="s">
        <v>18</v>
      </c>
      <c r="C49" s="129" t="s">
        <v>6</v>
      </c>
      <c r="D49" s="130"/>
      <c r="E49" s="130"/>
      <c r="F49" s="131" t="s">
        <v>50</v>
      </c>
      <c r="G49" s="131"/>
      <c r="H49" s="131"/>
      <c r="I49" s="131" t="s">
        <v>31</v>
      </c>
      <c r="J49" s="131" t="s">
        <v>0</v>
      </c>
    </row>
    <row r="50" spans="1:10" ht="36.75" customHeight="1" x14ac:dyDescent="0.2">
      <c r="A50" s="127"/>
      <c r="B50" s="132" t="s">
        <v>51</v>
      </c>
      <c r="C50" s="248" t="s">
        <v>52</v>
      </c>
      <c r="D50" s="249"/>
      <c r="E50" s="249"/>
      <c r="F50" s="138" t="s">
        <v>26</v>
      </c>
      <c r="G50" s="139"/>
      <c r="H50" s="139"/>
      <c r="I50" s="139">
        <f>'01_02 02 Pol'!G8</f>
        <v>0</v>
      </c>
      <c r="J50" s="136" t="str">
        <f>IF(I74=0,"",I50/I74*100)</f>
        <v/>
      </c>
    </row>
    <row r="51" spans="1:10" ht="36.75" customHeight="1" x14ac:dyDescent="0.2">
      <c r="A51" s="127"/>
      <c r="B51" s="132" t="s">
        <v>53</v>
      </c>
      <c r="C51" s="248" t="s">
        <v>54</v>
      </c>
      <c r="D51" s="249"/>
      <c r="E51" s="249"/>
      <c r="F51" s="138" t="s">
        <v>26</v>
      </c>
      <c r="G51" s="139"/>
      <c r="H51" s="139"/>
      <c r="I51" s="139">
        <f>'01_02 02 Pol'!G54</f>
        <v>0</v>
      </c>
      <c r="J51" s="136" t="str">
        <f>IF(I74=0,"",I51/I74*100)</f>
        <v/>
      </c>
    </row>
    <row r="52" spans="1:10" ht="36.75" customHeight="1" x14ac:dyDescent="0.2">
      <c r="A52" s="127"/>
      <c r="B52" s="132" t="s">
        <v>55</v>
      </c>
      <c r="C52" s="248" t="s">
        <v>56</v>
      </c>
      <c r="D52" s="249"/>
      <c r="E52" s="249"/>
      <c r="F52" s="138" t="s">
        <v>26</v>
      </c>
      <c r="G52" s="139"/>
      <c r="H52" s="139"/>
      <c r="I52" s="139">
        <f>'01_02 02 Pol'!G69</f>
        <v>0</v>
      </c>
      <c r="J52" s="136" t="str">
        <f>IF(I74=0,"",I52/I74*100)</f>
        <v/>
      </c>
    </row>
    <row r="53" spans="1:10" ht="36.75" customHeight="1" x14ac:dyDescent="0.2">
      <c r="A53" s="127"/>
      <c r="B53" s="132" t="s">
        <v>57</v>
      </c>
      <c r="C53" s="248" t="s">
        <v>58</v>
      </c>
      <c r="D53" s="249"/>
      <c r="E53" s="249"/>
      <c r="F53" s="138" t="s">
        <v>26</v>
      </c>
      <c r="G53" s="139"/>
      <c r="H53" s="139"/>
      <c r="I53" s="139">
        <f>'01_02 02 Pol'!G77</f>
        <v>0</v>
      </c>
      <c r="J53" s="136" t="str">
        <f>IF(I74=0,"",I53/I74*100)</f>
        <v/>
      </c>
    </row>
    <row r="54" spans="1:10" ht="36.75" customHeight="1" x14ac:dyDescent="0.2">
      <c r="A54" s="127"/>
      <c r="B54" s="132" t="s">
        <v>59</v>
      </c>
      <c r="C54" s="248" t="s">
        <v>60</v>
      </c>
      <c r="D54" s="249"/>
      <c r="E54" s="249"/>
      <c r="F54" s="138" t="s">
        <v>26</v>
      </c>
      <c r="G54" s="139"/>
      <c r="H54" s="139"/>
      <c r="I54" s="139">
        <f>'01_02 02 Pol'!G99</f>
        <v>0</v>
      </c>
      <c r="J54" s="136" t="str">
        <f>IF(I74=0,"",I54/I74*100)</f>
        <v/>
      </c>
    </row>
    <row r="55" spans="1:10" ht="36.75" customHeight="1" x14ac:dyDescent="0.2">
      <c r="A55" s="127"/>
      <c r="B55" s="132" t="s">
        <v>61</v>
      </c>
      <c r="C55" s="248" t="s">
        <v>62</v>
      </c>
      <c r="D55" s="249"/>
      <c r="E55" s="249"/>
      <c r="F55" s="138" t="s">
        <v>26</v>
      </c>
      <c r="G55" s="139"/>
      <c r="H55" s="139"/>
      <c r="I55" s="139">
        <f>'01_02 02 Pol'!G168</f>
        <v>0</v>
      </c>
      <c r="J55" s="136" t="str">
        <f>IF(I74=0,"",I55/I74*100)</f>
        <v/>
      </c>
    </row>
    <row r="56" spans="1:10" ht="36.75" customHeight="1" x14ac:dyDescent="0.2">
      <c r="A56" s="127"/>
      <c r="B56" s="132" t="s">
        <v>63</v>
      </c>
      <c r="C56" s="248" t="s">
        <v>64</v>
      </c>
      <c r="D56" s="249"/>
      <c r="E56" s="249"/>
      <c r="F56" s="138" t="s">
        <v>26</v>
      </c>
      <c r="G56" s="139"/>
      <c r="H56" s="139"/>
      <c r="I56" s="139">
        <f>'01_02 02 Pol'!G171</f>
        <v>0</v>
      </c>
      <c r="J56" s="136" t="str">
        <f>IF(I74=0,"",I56/I74*100)</f>
        <v/>
      </c>
    </row>
    <row r="57" spans="1:10" ht="36.75" customHeight="1" x14ac:dyDescent="0.2">
      <c r="A57" s="127"/>
      <c r="B57" s="132" t="s">
        <v>65</v>
      </c>
      <c r="C57" s="248" t="s">
        <v>66</v>
      </c>
      <c r="D57" s="249"/>
      <c r="E57" s="249"/>
      <c r="F57" s="138" t="s">
        <v>26</v>
      </c>
      <c r="G57" s="139"/>
      <c r="H57" s="139"/>
      <c r="I57" s="139">
        <f>'01_02 02 Pol'!G191</f>
        <v>0</v>
      </c>
      <c r="J57" s="136" t="str">
        <f>IF(I74=0,"",I57/I74*100)</f>
        <v/>
      </c>
    </row>
    <row r="58" spans="1:10" ht="36.75" customHeight="1" x14ac:dyDescent="0.2">
      <c r="A58" s="127"/>
      <c r="B58" s="132" t="s">
        <v>67</v>
      </c>
      <c r="C58" s="248" t="s">
        <v>68</v>
      </c>
      <c r="D58" s="249"/>
      <c r="E58" s="249"/>
      <c r="F58" s="138" t="s">
        <v>26</v>
      </c>
      <c r="G58" s="139"/>
      <c r="H58" s="139"/>
      <c r="I58" s="139">
        <f>'01_02 02 Pol'!G204</f>
        <v>0</v>
      </c>
      <c r="J58" s="136" t="str">
        <f>IF(I74=0,"",I58/I74*100)</f>
        <v/>
      </c>
    </row>
    <row r="59" spans="1:10" ht="36.75" customHeight="1" x14ac:dyDescent="0.2">
      <c r="A59" s="127"/>
      <c r="B59" s="132" t="s">
        <v>69</v>
      </c>
      <c r="C59" s="248" t="s">
        <v>70</v>
      </c>
      <c r="D59" s="249"/>
      <c r="E59" s="249"/>
      <c r="F59" s="138" t="s">
        <v>26</v>
      </c>
      <c r="G59" s="139"/>
      <c r="H59" s="139"/>
      <c r="I59" s="139">
        <f>'01_02 02 Pol'!G207</f>
        <v>0</v>
      </c>
      <c r="J59" s="136" t="str">
        <f>IF(I74=0,"",I59/I74*100)</f>
        <v/>
      </c>
    </row>
    <row r="60" spans="1:10" ht="36.75" customHeight="1" x14ac:dyDescent="0.2">
      <c r="A60" s="127"/>
      <c r="B60" s="132" t="s">
        <v>71</v>
      </c>
      <c r="C60" s="248" t="s">
        <v>72</v>
      </c>
      <c r="D60" s="249"/>
      <c r="E60" s="249"/>
      <c r="F60" s="138" t="s">
        <v>26</v>
      </c>
      <c r="G60" s="139"/>
      <c r="H60" s="139"/>
      <c r="I60" s="139">
        <f>'01_02 02 Pol'!G260</f>
        <v>0</v>
      </c>
      <c r="J60" s="136" t="str">
        <f>IF(I74=0,"",I60/I74*100)</f>
        <v/>
      </c>
    </row>
    <row r="61" spans="1:10" ht="36.75" customHeight="1" x14ac:dyDescent="0.2">
      <c r="A61" s="127"/>
      <c r="B61" s="132" t="s">
        <v>73</v>
      </c>
      <c r="C61" s="248" t="s">
        <v>74</v>
      </c>
      <c r="D61" s="249"/>
      <c r="E61" s="249"/>
      <c r="F61" s="138" t="s">
        <v>27</v>
      </c>
      <c r="G61" s="139"/>
      <c r="H61" s="139"/>
      <c r="I61" s="139">
        <f>'01_02 02 Pol'!G262</f>
        <v>0</v>
      </c>
      <c r="J61" s="136" t="str">
        <f>IF(I74=0,"",I61/I74*100)</f>
        <v/>
      </c>
    </row>
    <row r="62" spans="1:10" ht="36.75" customHeight="1" x14ac:dyDescent="0.2">
      <c r="A62" s="127"/>
      <c r="B62" s="132" t="s">
        <v>75</v>
      </c>
      <c r="C62" s="248" t="s">
        <v>76</v>
      </c>
      <c r="D62" s="249"/>
      <c r="E62" s="249"/>
      <c r="F62" s="138" t="s">
        <v>27</v>
      </c>
      <c r="G62" s="139"/>
      <c r="H62" s="139"/>
      <c r="I62" s="139">
        <f>'01_02 02 Pol'!G267</f>
        <v>0</v>
      </c>
      <c r="J62" s="136" t="str">
        <f>IF(I74=0,"",I62/I74*100)</f>
        <v/>
      </c>
    </row>
    <row r="63" spans="1:10" ht="36.75" customHeight="1" x14ac:dyDescent="0.2">
      <c r="A63" s="127"/>
      <c r="B63" s="132" t="s">
        <v>77</v>
      </c>
      <c r="C63" s="248" t="s">
        <v>78</v>
      </c>
      <c r="D63" s="249"/>
      <c r="E63" s="249"/>
      <c r="F63" s="138" t="s">
        <v>27</v>
      </c>
      <c r="G63" s="139"/>
      <c r="H63" s="139"/>
      <c r="I63" s="139">
        <f>'01_02 02 Pol'!G280</f>
        <v>0</v>
      </c>
      <c r="J63" s="136" t="str">
        <f>IF(I74=0,"",I63/I74*100)</f>
        <v/>
      </c>
    </row>
    <row r="64" spans="1:10" ht="36.75" customHeight="1" x14ac:dyDescent="0.2">
      <c r="A64" s="127"/>
      <c r="B64" s="132" t="s">
        <v>79</v>
      </c>
      <c r="C64" s="248" t="s">
        <v>80</v>
      </c>
      <c r="D64" s="249"/>
      <c r="E64" s="249"/>
      <c r="F64" s="138" t="s">
        <v>27</v>
      </c>
      <c r="G64" s="139"/>
      <c r="H64" s="139"/>
      <c r="I64" s="139">
        <f>'01_02 02 Pol'!G293</f>
        <v>0</v>
      </c>
      <c r="J64" s="136" t="str">
        <f>IF(I74=0,"",I64/I74*100)</f>
        <v/>
      </c>
    </row>
    <row r="65" spans="1:10" ht="36.75" customHeight="1" x14ac:dyDescent="0.2">
      <c r="A65" s="127"/>
      <c r="B65" s="132" t="s">
        <v>81</v>
      </c>
      <c r="C65" s="248" t="s">
        <v>82</v>
      </c>
      <c r="D65" s="249"/>
      <c r="E65" s="249"/>
      <c r="F65" s="138" t="s">
        <v>27</v>
      </c>
      <c r="G65" s="139"/>
      <c r="H65" s="139"/>
      <c r="I65" s="139">
        <f>'01_02 02 Pol'!G295</f>
        <v>0</v>
      </c>
      <c r="J65" s="136" t="str">
        <f>IF(I74=0,"",I65/I74*100)</f>
        <v/>
      </c>
    </row>
    <row r="66" spans="1:10" ht="36.75" customHeight="1" x14ac:dyDescent="0.2">
      <c r="A66" s="127"/>
      <c r="B66" s="132" t="s">
        <v>83</v>
      </c>
      <c r="C66" s="248" t="s">
        <v>84</v>
      </c>
      <c r="D66" s="249"/>
      <c r="E66" s="249"/>
      <c r="F66" s="138" t="s">
        <v>27</v>
      </c>
      <c r="G66" s="139"/>
      <c r="H66" s="139"/>
      <c r="I66" s="139">
        <f>'01_02 02 Pol'!G303</f>
        <v>0</v>
      </c>
      <c r="J66" s="136" t="str">
        <f>IF(I74=0,"",I66/I74*100)</f>
        <v/>
      </c>
    </row>
    <row r="67" spans="1:10" ht="36.75" customHeight="1" x14ac:dyDescent="0.2">
      <c r="A67" s="127"/>
      <c r="B67" s="132" t="s">
        <v>85</v>
      </c>
      <c r="C67" s="248" t="s">
        <v>86</v>
      </c>
      <c r="D67" s="249"/>
      <c r="E67" s="249"/>
      <c r="F67" s="138" t="s">
        <v>27</v>
      </c>
      <c r="G67" s="139"/>
      <c r="H67" s="139"/>
      <c r="I67" s="139">
        <f>'01_02 02 Pol'!G334</f>
        <v>0</v>
      </c>
      <c r="J67" s="136" t="str">
        <f>IF(I74=0,"",I67/I74*100)</f>
        <v/>
      </c>
    </row>
    <row r="68" spans="1:10" ht="36.75" customHeight="1" x14ac:dyDescent="0.2">
      <c r="A68" s="127"/>
      <c r="B68" s="132" t="s">
        <v>87</v>
      </c>
      <c r="C68" s="248" t="s">
        <v>88</v>
      </c>
      <c r="D68" s="249"/>
      <c r="E68" s="249"/>
      <c r="F68" s="138" t="s">
        <v>27</v>
      </c>
      <c r="G68" s="139"/>
      <c r="H68" s="139"/>
      <c r="I68" s="139">
        <f>'01_02 02 Pol'!G358</f>
        <v>0</v>
      </c>
      <c r="J68" s="136" t="str">
        <f>IF(I74=0,"",I68/I74*100)</f>
        <v/>
      </c>
    </row>
    <row r="69" spans="1:10" ht="36.75" customHeight="1" x14ac:dyDescent="0.2">
      <c r="A69" s="127"/>
      <c r="B69" s="132" t="s">
        <v>89</v>
      </c>
      <c r="C69" s="248" t="s">
        <v>90</v>
      </c>
      <c r="D69" s="249"/>
      <c r="E69" s="249"/>
      <c r="F69" s="138" t="s">
        <v>27</v>
      </c>
      <c r="G69" s="139"/>
      <c r="H69" s="139"/>
      <c r="I69" s="139">
        <f>'01_02 02 Pol'!G371</f>
        <v>0</v>
      </c>
      <c r="J69" s="136" t="str">
        <f>IF(I74=0,"",I69/I74*100)</f>
        <v/>
      </c>
    </row>
    <row r="70" spans="1:10" ht="36.75" customHeight="1" x14ac:dyDescent="0.2">
      <c r="A70" s="127"/>
      <c r="B70" s="132" t="s">
        <v>91</v>
      </c>
      <c r="C70" s="248" t="s">
        <v>92</v>
      </c>
      <c r="D70" s="249"/>
      <c r="E70" s="249"/>
      <c r="F70" s="138" t="s">
        <v>28</v>
      </c>
      <c r="G70" s="139"/>
      <c r="H70" s="139"/>
      <c r="I70" s="139">
        <f>'01_02 02 Pol'!G380</f>
        <v>0</v>
      </c>
      <c r="J70" s="136" t="str">
        <f>IF(I74=0,"",I70/I74*100)</f>
        <v/>
      </c>
    </row>
    <row r="71" spans="1:10" ht="36.75" customHeight="1" x14ac:dyDescent="0.2">
      <c r="A71" s="127"/>
      <c r="B71" s="132" t="s">
        <v>93</v>
      </c>
      <c r="C71" s="248" t="s">
        <v>94</v>
      </c>
      <c r="D71" s="249"/>
      <c r="E71" s="249"/>
      <c r="F71" s="138" t="s">
        <v>95</v>
      </c>
      <c r="G71" s="139"/>
      <c r="H71" s="139"/>
      <c r="I71" s="139">
        <f>'01_02 02 Pol'!G385</f>
        <v>0</v>
      </c>
      <c r="J71" s="136" t="str">
        <f>IF(I74=0,"",I71/I74*100)</f>
        <v/>
      </c>
    </row>
    <row r="72" spans="1:10" ht="36.75" customHeight="1" x14ac:dyDescent="0.2">
      <c r="A72" s="127"/>
      <c r="B72" s="132" t="s">
        <v>96</v>
      </c>
      <c r="C72" s="248" t="s">
        <v>29</v>
      </c>
      <c r="D72" s="249"/>
      <c r="E72" s="249"/>
      <c r="F72" s="138" t="s">
        <v>96</v>
      </c>
      <c r="G72" s="139"/>
      <c r="H72" s="139"/>
      <c r="I72" s="139">
        <f>'01_01 01 Pol'!G8</f>
        <v>0</v>
      </c>
      <c r="J72" s="136" t="str">
        <f>IF(I74=0,"",I72/I74*100)</f>
        <v/>
      </c>
    </row>
    <row r="73" spans="1:10" ht="36.75" customHeight="1" x14ac:dyDescent="0.2">
      <c r="A73" s="127"/>
      <c r="B73" s="132" t="s">
        <v>97</v>
      </c>
      <c r="C73" s="248" t="s">
        <v>30</v>
      </c>
      <c r="D73" s="249"/>
      <c r="E73" s="249"/>
      <c r="F73" s="138" t="s">
        <v>97</v>
      </c>
      <c r="G73" s="139"/>
      <c r="H73" s="139"/>
      <c r="I73" s="139">
        <f>'01_01 01 Pol'!G13</f>
        <v>0</v>
      </c>
      <c r="J73" s="136" t="str">
        <f>IF(I74=0,"",I73/I74*100)</f>
        <v/>
      </c>
    </row>
    <row r="74" spans="1:10" ht="25.5" customHeight="1" x14ac:dyDescent="0.2">
      <c r="A74" s="128"/>
      <c r="B74" s="133" t="s">
        <v>1</v>
      </c>
      <c r="C74" s="134"/>
      <c r="D74" s="135"/>
      <c r="E74" s="135"/>
      <c r="F74" s="140"/>
      <c r="G74" s="141"/>
      <c r="H74" s="141"/>
      <c r="I74" s="141">
        <f>SUM(I50:I73)</f>
        <v>0</v>
      </c>
      <c r="J74" s="137">
        <f>SUM(J50:J73)</f>
        <v>0</v>
      </c>
    </row>
    <row r="75" spans="1:10" x14ac:dyDescent="0.2">
      <c r="F75" s="86"/>
      <c r="G75" s="86"/>
      <c r="H75" s="86"/>
      <c r="I75" s="86"/>
      <c r="J75" s="87"/>
    </row>
    <row r="76" spans="1:10" x14ac:dyDescent="0.2">
      <c r="F76" s="86"/>
      <c r="G76" s="86"/>
      <c r="H76" s="86"/>
      <c r="I76" s="86"/>
      <c r="J76" s="87"/>
    </row>
    <row r="77" spans="1:10" x14ac:dyDescent="0.2">
      <c r="F77" s="86"/>
      <c r="G77" s="86"/>
      <c r="H77" s="86"/>
      <c r="I77" s="86"/>
      <c r="J77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8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9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10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98</v>
      </c>
    </row>
    <row r="2" spans="1:60" ht="24.95" customHeight="1" x14ac:dyDescent="0.2">
      <c r="A2" s="143" t="s">
        <v>8</v>
      </c>
      <c r="B2" s="49" t="s">
        <v>44</v>
      </c>
      <c r="C2" s="267" t="s">
        <v>43</v>
      </c>
      <c r="D2" s="268"/>
      <c r="E2" s="268"/>
      <c r="F2" s="268"/>
      <c r="G2" s="269"/>
      <c r="AG2" t="s">
        <v>99</v>
      </c>
    </row>
    <row r="3" spans="1:60" ht="24.95" customHeight="1" x14ac:dyDescent="0.2">
      <c r="A3" s="143" t="s">
        <v>9</v>
      </c>
      <c r="B3" s="49" t="s">
        <v>44</v>
      </c>
      <c r="C3" s="267" t="s">
        <v>43</v>
      </c>
      <c r="D3" s="268"/>
      <c r="E3" s="268"/>
      <c r="F3" s="268"/>
      <c r="G3" s="269"/>
      <c r="AC3" s="125" t="s">
        <v>99</v>
      </c>
      <c r="AG3" t="s">
        <v>100</v>
      </c>
    </row>
    <row r="4" spans="1:60" ht="24.95" customHeight="1" x14ac:dyDescent="0.2">
      <c r="A4" s="144" t="s">
        <v>10</v>
      </c>
      <c r="B4" s="145" t="s">
        <v>44</v>
      </c>
      <c r="C4" s="270" t="s">
        <v>45</v>
      </c>
      <c r="D4" s="271"/>
      <c r="E4" s="271"/>
      <c r="F4" s="271"/>
      <c r="G4" s="272"/>
      <c r="AG4" t="s">
        <v>101</v>
      </c>
    </row>
    <row r="5" spans="1:60" x14ac:dyDescent="0.2">
      <c r="D5" s="10"/>
    </row>
    <row r="6" spans="1:60" ht="38.25" x14ac:dyDescent="0.2">
      <c r="A6" s="147" t="s">
        <v>102</v>
      </c>
      <c r="B6" s="149" t="s">
        <v>103</v>
      </c>
      <c r="C6" s="149" t="s">
        <v>104</v>
      </c>
      <c r="D6" s="148" t="s">
        <v>105</v>
      </c>
      <c r="E6" s="147" t="s">
        <v>106</v>
      </c>
      <c r="F6" s="146" t="s">
        <v>107</v>
      </c>
      <c r="G6" s="147" t="s">
        <v>31</v>
      </c>
      <c r="H6" s="150" t="s">
        <v>32</v>
      </c>
      <c r="I6" s="150" t="s">
        <v>108</v>
      </c>
      <c r="J6" s="150" t="s">
        <v>33</v>
      </c>
      <c r="K6" s="150" t="s">
        <v>109</v>
      </c>
      <c r="L6" s="150" t="s">
        <v>110</v>
      </c>
      <c r="M6" s="150" t="s">
        <v>111</v>
      </c>
      <c r="N6" s="150" t="s">
        <v>112</v>
      </c>
      <c r="O6" s="150" t="s">
        <v>113</v>
      </c>
      <c r="P6" s="150" t="s">
        <v>114</v>
      </c>
      <c r="Q6" s="150" t="s">
        <v>115</v>
      </c>
      <c r="R6" s="150" t="s">
        <v>116</v>
      </c>
      <c r="S6" s="150" t="s">
        <v>117</v>
      </c>
      <c r="T6" s="150" t="s">
        <v>118</v>
      </c>
      <c r="U6" s="150" t="s">
        <v>119</v>
      </c>
      <c r="V6" s="150" t="s">
        <v>120</v>
      </c>
      <c r="W6" s="150" t="s">
        <v>121</v>
      </c>
      <c r="X6" s="150" t="s">
        <v>122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123</v>
      </c>
      <c r="B8" s="165" t="s">
        <v>96</v>
      </c>
      <c r="C8" s="183" t="s">
        <v>29</v>
      </c>
      <c r="D8" s="166"/>
      <c r="E8" s="167"/>
      <c r="F8" s="168"/>
      <c r="G8" s="169">
        <f>SUMIF(AG9:AG12,"&lt;&gt;NOR",G9:G12)</f>
        <v>0</v>
      </c>
      <c r="H8" s="163"/>
      <c r="I8" s="163">
        <f>SUM(I9:I12)</f>
        <v>0</v>
      </c>
      <c r="J8" s="163"/>
      <c r="K8" s="163">
        <f>SUM(K9:K12)</f>
        <v>0</v>
      </c>
      <c r="L8" s="163"/>
      <c r="M8" s="163">
        <f>SUM(M9:M12)</f>
        <v>0</v>
      </c>
      <c r="N8" s="163"/>
      <c r="O8" s="163">
        <f>SUM(O9:O12)</f>
        <v>0</v>
      </c>
      <c r="P8" s="163"/>
      <c r="Q8" s="163">
        <f>SUM(Q9:Q12)</f>
        <v>0</v>
      </c>
      <c r="R8" s="163"/>
      <c r="S8" s="163"/>
      <c r="T8" s="163"/>
      <c r="U8" s="163"/>
      <c r="V8" s="163">
        <f>SUM(V9:V12)</f>
        <v>0</v>
      </c>
      <c r="W8" s="163"/>
      <c r="X8" s="163"/>
      <c r="AG8" t="s">
        <v>124</v>
      </c>
    </row>
    <row r="9" spans="1:60" outlineLevel="1" x14ac:dyDescent="0.2">
      <c r="A9" s="176">
        <v>1</v>
      </c>
      <c r="B9" s="177" t="s">
        <v>125</v>
      </c>
      <c r="C9" s="184" t="s">
        <v>126</v>
      </c>
      <c r="D9" s="178" t="s">
        <v>127</v>
      </c>
      <c r="E9" s="179">
        <v>1</v>
      </c>
      <c r="F9" s="180"/>
      <c r="G9" s="181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1">
        <v>0</v>
      </c>
      <c r="O9" s="161">
        <f>ROUND(E9*N9,2)</f>
        <v>0</v>
      </c>
      <c r="P9" s="161">
        <v>0</v>
      </c>
      <c r="Q9" s="161">
        <f>ROUND(E9*P9,2)</f>
        <v>0</v>
      </c>
      <c r="R9" s="161"/>
      <c r="S9" s="161" t="s">
        <v>128</v>
      </c>
      <c r="T9" s="161" t="s">
        <v>129</v>
      </c>
      <c r="U9" s="161">
        <v>0</v>
      </c>
      <c r="V9" s="161">
        <f>ROUND(E9*U9,2)</f>
        <v>0</v>
      </c>
      <c r="W9" s="161"/>
      <c r="X9" s="161" t="s">
        <v>130</v>
      </c>
      <c r="Y9" s="151"/>
      <c r="Z9" s="151"/>
      <c r="AA9" s="151"/>
      <c r="AB9" s="151"/>
      <c r="AC9" s="151"/>
      <c r="AD9" s="151"/>
      <c r="AE9" s="151"/>
      <c r="AF9" s="151"/>
      <c r="AG9" s="151" t="s">
        <v>131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76">
        <v>2</v>
      </c>
      <c r="B10" s="177" t="s">
        <v>132</v>
      </c>
      <c r="C10" s="184" t="s">
        <v>133</v>
      </c>
      <c r="D10" s="178" t="s">
        <v>127</v>
      </c>
      <c r="E10" s="179">
        <v>1</v>
      </c>
      <c r="F10" s="180"/>
      <c r="G10" s="181">
        <f>ROUND(E10*F10,2)</f>
        <v>0</v>
      </c>
      <c r="H10" s="162"/>
      <c r="I10" s="161">
        <f>ROUND(E10*H10,2)</f>
        <v>0</v>
      </c>
      <c r="J10" s="162"/>
      <c r="K10" s="161">
        <f>ROUND(E10*J10,2)</f>
        <v>0</v>
      </c>
      <c r="L10" s="161">
        <v>21</v>
      </c>
      <c r="M10" s="161">
        <f>G10*(1+L10/100)</f>
        <v>0</v>
      </c>
      <c r="N10" s="161">
        <v>0</v>
      </c>
      <c r="O10" s="161">
        <f>ROUND(E10*N10,2)</f>
        <v>0</v>
      </c>
      <c r="P10" s="161">
        <v>0</v>
      </c>
      <c r="Q10" s="161">
        <f>ROUND(E10*P10,2)</f>
        <v>0</v>
      </c>
      <c r="R10" s="161"/>
      <c r="S10" s="161" t="s">
        <v>128</v>
      </c>
      <c r="T10" s="161" t="s">
        <v>129</v>
      </c>
      <c r="U10" s="161">
        <v>0</v>
      </c>
      <c r="V10" s="161">
        <f>ROUND(E10*U10,2)</f>
        <v>0</v>
      </c>
      <c r="W10" s="161"/>
      <c r="X10" s="161" t="s">
        <v>130</v>
      </c>
      <c r="Y10" s="151"/>
      <c r="Z10" s="151"/>
      <c r="AA10" s="151"/>
      <c r="AB10" s="151"/>
      <c r="AC10" s="151"/>
      <c r="AD10" s="151"/>
      <c r="AE10" s="151"/>
      <c r="AF10" s="151"/>
      <c r="AG10" s="151" t="s">
        <v>131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6">
        <v>3</v>
      </c>
      <c r="B11" s="177" t="s">
        <v>134</v>
      </c>
      <c r="C11" s="184" t="s">
        <v>135</v>
      </c>
      <c r="D11" s="178" t="s">
        <v>127</v>
      </c>
      <c r="E11" s="179">
        <v>1</v>
      </c>
      <c r="F11" s="180"/>
      <c r="G11" s="181">
        <f>ROUND(E11*F11,2)</f>
        <v>0</v>
      </c>
      <c r="H11" s="162"/>
      <c r="I11" s="161">
        <f>ROUND(E11*H11,2)</f>
        <v>0</v>
      </c>
      <c r="J11" s="162"/>
      <c r="K11" s="161">
        <f>ROUND(E11*J11,2)</f>
        <v>0</v>
      </c>
      <c r="L11" s="161">
        <v>21</v>
      </c>
      <c r="M11" s="161">
        <f>G11*(1+L11/100)</f>
        <v>0</v>
      </c>
      <c r="N11" s="161">
        <v>0</v>
      </c>
      <c r="O11" s="161">
        <f>ROUND(E11*N11,2)</f>
        <v>0</v>
      </c>
      <c r="P11" s="161">
        <v>0</v>
      </c>
      <c r="Q11" s="161">
        <f>ROUND(E11*P11,2)</f>
        <v>0</v>
      </c>
      <c r="R11" s="161"/>
      <c r="S11" s="161" t="s">
        <v>128</v>
      </c>
      <c r="T11" s="161" t="s">
        <v>129</v>
      </c>
      <c r="U11" s="161">
        <v>0</v>
      </c>
      <c r="V11" s="161">
        <f>ROUND(E11*U11,2)</f>
        <v>0</v>
      </c>
      <c r="W11" s="161"/>
      <c r="X11" s="161" t="s">
        <v>130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131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6">
        <v>4</v>
      </c>
      <c r="B12" s="177" t="s">
        <v>136</v>
      </c>
      <c r="C12" s="184" t="s">
        <v>137</v>
      </c>
      <c r="D12" s="178" t="s">
        <v>138</v>
      </c>
      <c r="E12" s="179">
        <v>1</v>
      </c>
      <c r="F12" s="180"/>
      <c r="G12" s="181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21</v>
      </c>
      <c r="M12" s="161">
        <f>G12*(1+L12/100)</f>
        <v>0</v>
      </c>
      <c r="N12" s="161">
        <v>0</v>
      </c>
      <c r="O12" s="161">
        <f>ROUND(E12*N12,2)</f>
        <v>0</v>
      </c>
      <c r="P12" s="161">
        <v>0</v>
      </c>
      <c r="Q12" s="161">
        <f>ROUND(E12*P12,2)</f>
        <v>0</v>
      </c>
      <c r="R12" s="161"/>
      <c r="S12" s="161" t="s">
        <v>139</v>
      </c>
      <c r="T12" s="161" t="s">
        <v>129</v>
      </c>
      <c r="U12" s="161">
        <v>0</v>
      </c>
      <c r="V12" s="161">
        <f>ROUND(E12*U12,2)</f>
        <v>0</v>
      </c>
      <c r="W12" s="161"/>
      <c r="X12" s="161" t="s">
        <v>130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140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x14ac:dyDescent="0.2">
      <c r="A13" s="164" t="s">
        <v>123</v>
      </c>
      <c r="B13" s="165" t="s">
        <v>97</v>
      </c>
      <c r="C13" s="183" t="s">
        <v>30</v>
      </c>
      <c r="D13" s="166"/>
      <c r="E13" s="167"/>
      <c r="F13" s="168"/>
      <c r="G13" s="169">
        <f>SUMIF(AG14:AG20,"&lt;&gt;NOR",G14:G20)</f>
        <v>0</v>
      </c>
      <c r="H13" s="163"/>
      <c r="I13" s="163">
        <f>SUM(I14:I20)</f>
        <v>0</v>
      </c>
      <c r="J13" s="163"/>
      <c r="K13" s="163">
        <f>SUM(K14:K20)</f>
        <v>0</v>
      </c>
      <c r="L13" s="163"/>
      <c r="M13" s="163">
        <f>SUM(M14:M20)</f>
        <v>0</v>
      </c>
      <c r="N13" s="163"/>
      <c r="O13" s="163">
        <f>SUM(O14:O20)</f>
        <v>0</v>
      </c>
      <c r="P13" s="163"/>
      <c r="Q13" s="163">
        <f>SUM(Q14:Q20)</f>
        <v>0</v>
      </c>
      <c r="R13" s="163"/>
      <c r="S13" s="163"/>
      <c r="T13" s="163"/>
      <c r="U13" s="163"/>
      <c r="V13" s="163">
        <f>SUM(V14:V20)</f>
        <v>0</v>
      </c>
      <c r="W13" s="163"/>
      <c r="X13" s="163"/>
      <c r="AG13" t="s">
        <v>124</v>
      </c>
    </row>
    <row r="14" spans="1:60" outlineLevel="1" x14ac:dyDescent="0.2">
      <c r="A14" s="176">
        <v>5</v>
      </c>
      <c r="B14" s="177" t="s">
        <v>141</v>
      </c>
      <c r="C14" s="184" t="s">
        <v>142</v>
      </c>
      <c r="D14" s="178" t="s">
        <v>127</v>
      </c>
      <c r="E14" s="179">
        <v>1</v>
      </c>
      <c r="F14" s="180"/>
      <c r="G14" s="181">
        <f t="shared" ref="G14:G20" si="0">ROUND(E14*F14,2)</f>
        <v>0</v>
      </c>
      <c r="H14" s="162"/>
      <c r="I14" s="161">
        <f t="shared" ref="I14:I20" si="1">ROUND(E14*H14,2)</f>
        <v>0</v>
      </c>
      <c r="J14" s="162"/>
      <c r="K14" s="161">
        <f t="shared" ref="K14:K20" si="2">ROUND(E14*J14,2)</f>
        <v>0</v>
      </c>
      <c r="L14" s="161">
        <v>21</v>
      </c>
      <c r="M14" s="161">
        <f t="shared" ref="M14:M20" si="3">G14*(1+L14/100)</f>
        <v>0</v>
      </c>
      <c r="N14" s="161">
        <v>0</v>
      </c>
      <c r="O14" s="161">
        <f t="shared" ref="O14:O20" si="4">ROUND(E14*N14,2)</f>
        <v>0</v>
      </c>
      <c r="P14" s="161">
        <v>0</v>
      </c>
      <c r="Q14" s="161">
        <f t="shared" ref="Q14:Q20" si="5">ROUND(E14*P14,2)</f>
        <v>0</v>
      </c>
      <c r="R14" s="161"/>
      <c r="S14" s="161" t="s">
        <v>128</v>
      </c>
      <c r="T14" s="161" t="s">
        <v>129</v>
      </c>
      <c r="U14" s="161">
        <v>0</v>
      </c>
      <c r="V14" s="161">
        <f t="shared" ref="V14:V20" si="6">ROUND(E14*U14,2)</f>
        <v>0</v>
      </c>
      <c r="W14" s="161"/>
      <c r="X14" s="161" t="s">
        <v>130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131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6">
        <v>6</v>
      </c>
      <c r="B15" s="177" t="s">
        <v>143</v>
      </c>
      <c r="C15" s="184" t="s">
        <v>144</v>
      </c>
      <c r="D15" s="178" t="s">
        <v>127</v>
      </c>
      <c r="E15" s="179">
        <v>1</v>
      </c>
      <c r="F15" s="180"/>
      <c r="G15" s="181">
        <f t="shared" si="0"/>
        <v>0</v>
      </c>
      <c r="H15" s="162"/>
      <c r="I15" s="161">
        <f t="shared" si="1"/>
        <v>0</v>
      </c>
      <c r="J15" s="162"/>
      <c r="K15" s="161">
        <f t="shared" si="2"/>
        <v>0</v>
      </c>
      <c r="L15" s="161">
        <v>21</v>
      </c>
      <c r="M15" s="161">
        <f t="shared" si="3"/>
        <v>0</v>
      </c>
      <c r="N15" s="161">
        <v>0</v>
      </c>
      <c r="O15" s="161">
        <f t="shared" si="4"/>
        <v>0</v>
      </c>
      <c r="P15" s="161">
        <v>0</v>
      </c>
      <c r="Q15" s="161">
        <f t="shared" si="5"/>
        <v>0</v>
      </c>
      <c r="R15" s="161"/>
      <c r="S15" s="161" t="s">
        <v>128</v>
      </c>
      <c r="T15" s="161" t="s">
        <v>129</v>
      </c>
      <c r="U15" s="161">
        <v>0</v>
      </c>
      <c r="V15" s="161">
        <f t="shared" si="6"/>
        <v>0</v>
      </c>
      <c r="W15" s="161"/>
      <c r="X15" s="161" t="s">
        <v>130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131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6">
        <v>7</v>
      </c>
      <c r="B16" s="177" t="s">
        <v>145</v>
      </c>
      <c r="C16" s="184" t="s">
        <v>146</v>
      </c>
      <c r="D16" s="178" t="s">
        <v>127</v>
      </c>
      <c r="E16" s="179">
        <v>1</v>
      </c>
      <c r="F16" s="180"/>
      <c r="G16" s="181">
        <f t="shared" si="0"/>
        <v>0</v>
      </c>
      <c r="H16" s="162"/>
      <c r="I16" s="161">
        <f t="shared" si="1"/>
        <v>0</v>
      </c>
      <c r="J16" s="162"/>
      <c r="K16" s="161">
        <f t="shared" si="2"/>
        <v>0</v>
      </c>
      <c r="L16" s="161">
        <v>21</v>
      </c>
      <c r="M16" s="161">
        <f t="shared" si="3"/>
        <v>0</v>
      </c>
      <c r="N16" s="161">
        <v>0</v>
      </c>
      <c r="O16" s="161">
        <f t="shared" si="4"/>
        <v>0</v>
      </c>
      <c r="P16" s="161">
        <v>0</v>
      </c>
      <c r="Q16" s="161">
        <f t="shared" si="5"/>
        <v>0</v>
      </c>
      <c r="R16" s="161"/>
      <c r="S16" s="161" t="s">
        <v>128</v>
      </c>
      <c r="T16" s="161" t="s">
        <v>129</v>
      </c>
      <c r="U16" s="161">
        <v>0</v>
      </c>
      <c r="V16" s="161">
        <f t="shared" si="6"/>
        <v>0</v>
      </c>
      <c r="W16" s="161"/>
      <c r="X16" s="161" t="s">
        <v>130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131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6">
        <v>8</v>
      </c>
      <c r="B17" s="177" t="s">
        <v>147</v>
      </c>
      <c r="C17" s="184" t="s">
        <v>148</v>
      </c>
      <c r="D17" s="178" t="s">
        <v>127</v>
      </c>
      <c r="E17" s="179">
        <v>1</v>
      </c>
      <c r="F17" s="180"/>
      <c r="G17" s="181">
        <f t="shared" si="0"/>
        <v>0</v>
      </c>
      <c r="H17" s="162"/>
      <c r="I17" s="161">
        <f t="shared" si="1"/>
        <v>0</v>
      </c>
      <c r="J17" s="162"/>
      <c r="K17" s="161">
        <f t="shared" si="2"/>
        <v>0</v>
      </c>
      <c r="L17" s="161">
        <v>21</v>
      </c>
      <c r="M17" s="161">
        <f t="shared" si="3"/>
        <v>0</v>
      </c>
      <c r="N17" s="161">
        <v>0</v>
      </c>
      <c r="O17" s="161">
        <f t="shared" si="4"/>
        <v>0</v>
      </c>
      <c r="P17" s="161">
        <v>0</v>
      </c>
      <c r="Q17" s="161">
        <f t="shared" si="5"/>
        <v>0</v>
      </c>
      <c r="R17" s="161"/>
      <c r="S17" s="161" t="s">
        <v>128</v>
      </c>
      <c r="T17" s="161" t="s">
        <v>129</v>
      </c>
      <c r="U17" s="161">
        <v>0</v>
      </c>
      <c r="V17" s="161">
        <f t="shared" si="6"/>
        <v>0</v>
      </c>
      <c r="W17" s="161"/>
      <c r="X17" s="161" t="s">
        <v>130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131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6">
        <v>9</v>
      </c>
      <c r="B18" s="177" t="s">
        <v>149</v>
      </c>
      <c r="C18" s="184" t="s">
        <v>150</v>
      </c>
      <c r="D18" s="178" t="s">
        <v>127</v>
      </c>
      <c r="E18" s="179">
        <v>1</v>
      </c>
      <c r="F18" s="180"/>
      <c r="G18" s="181">
        <f t="shared" si="0"/>
        <v>0</v>
      </c>
      <c r="H18" s="162"/>
      <c r="I18" s="161">
        <f t="shared" si="1"/>
        <v>0</v>
      </c>
      <c r="J18" s="162"/>
      <c r="K18" s="161">
        <f t="shared" si="2"/>
        <v>0</v>
      </c>
      <c r="L18" s="161">
        <v>21</v>
      </c>
      <c r="M18" s="161">
        <f t="shared" si="3"/>
        <v>0</v>
      </c>
      <c r="N18" s="161">
        <v>0</v>
      </c>
      <c r="O18" s="161">
        <f t="shared" si="4"/>
        <v>0</v>
      </c>
      <c r="P18" s="161">
        <v>0</v>
      </c>
      <c r="Q18" s="161">
        <f t="shared" si="5"/>
        <v>0</v>
      </c>
      <c r="R18" s="161"/>
      <c r="S18" s="161" t="s">
        <v>128</v>
      </c>
      <c r="T18" s="161" t="s">
        <v>129</v>
      </c>
      <c r="U18" s="161">
        <v>0</v>
      </c>
      <c r="V18" s="161">
        <f t="shared" si="6"/>
        <v>0</v>
      </c>
      <c r="W18" s="161"/>
      <c r="X18" s="161" t="s">
        <v>130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131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6">
        <v>10</v>
      </c>
      <c r="B19" s="177" t="s">
        <v>151</v>
      </c>
      <c r="C19" s="184" t="s">
        <v>152</v>
      </c>
      <c r="D19" s="178" t="s">
        <v>127</v>
      </c>
      <c r="E19" s="179">
        <v>1</v>
      </c>
      <c r="F19" s="180"/>
      <c r="G19" s="181">
        <f t="shared" si="0"/>
        <v>0</v>
      </c>
      <c r="H19" s="162"/>
      <c r="I19" s="161">
        <f t="shared" si="1"/>
        <v>0</v>
      </c>
      <c r="J19" s="162"/>
      <c r="K19" s="161">
        <f t="shared" si="2"/>
        <v>0</v>
      </c>
      <c r="L19" s="161">
        <v>21</v>
      </c>
      <c r="M19" s="161">
        <f t="shared" si="3"/>
        <v>0</v>
      </c>
      <c r="N19" s="161">
        <v>0</v>
      </c>
      <c r="O19" s="161">
        <f t="shared" si="4"/>
        <v>0</v>
      </c>
      <c r="P19" s="161">
        <v>0</v>
      </c>
      <c r="Q19" s="161">
        <f t="shared" si="5"/>
        <v>0</v>
      </c>
      <c r="R19" s="161"/>
      <c r="S19" s="161" t="s">
        <v>128</v>
      </c>
      <c r="T19" s="161" t="s">
        <v>129</v>
      </c>
      <c r="U19" s="161">
        <v>0</v>
      </c>
      <c r="V19" s="161">
        <f t="shared" si="6"/>
        <v>0</v>
      </c>
      <c r="W19" s="161"/>
      <c r="X19" s="161" t="s">
        <v>130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131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0">
        <v>11</v>
      </c>
      <c r="B20" s="171" t="s">
        <v>153</v>
      </c>
      <c r="C20" s="185" t="s">
        <v>154</v>
      </c>
      <c r="D20" s="172" t="s">
        <v>127</v>
      </c>
      <c r="E20" s="173">
        <v>1</v>
      </c>
      <c r="F20" s="174"/>
      <c r="G20" s="175">
        <f t="shared" si="0"/>
        <v>0</v>
      </c>
      <c r="H20" s="162"/>
      <c r="I20" s="161">
        <f t="shared" si="1"/>
        <v>0</v>
      </c>
      <c r="J20" s="162"/>
      <c r="K20" s="161">
        <f t="shared" si="2"/>
        <v>0</v>
      </c>
      <c r="L20" s="161">
        <v>21</v>
      </c>
      <c r="M20" s="161">
        <f t="shared" si="3"/>
        <v>0</v>
      </c>
      <c r="N20" s="161">
        <v>0</v>
      </c>
      <c r="O20" s="161">
        <f t="shared" si="4"/>
        <v>0</v>
      </c>
      <c r="P20" s="161">
        <v>0</v>
      </c>
      <c r="Q20" s="161">
        <f t="shared" si="5"/>
        <v>0</v>
      </c>
      <c r="R20" s="161"/>
      <c r="S20" s="161" t="s">
        <v>128</v>
      </c>
      <c r="T20" s="161" t="s">
        <v>155</v>
      </c>
      <c r="U20" s="161">
        <v>0</v>
      </c>
      <c r="V20" s="161">
        <f t="shared" si="6"/>
        <v>0</v>
      </c>
      <c r="W20" s="161"/>
      <c r="X20" s="161" t="s">
        <v>130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140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3"/>
      <c r="B21" s="4"/>
      <c r="C21" s="186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v>15</v>
      </c>
      <c r="AF21">
        <v>21</v>
      </c>
      <c r="AG21" t="s">
        <v>110</v>
      </c>
    </row>
    <row r="22" spans="1:60" x14ac:dyDescent="0.2">
      <c r="A22" s="154"/>
      <c r="B22" s="155" t="s">
        <v>31</v>
      </c>
      <c r="C22" s="187"/>
      <c r="D22" s="156"/>
      <c r="E22" s="157"/>
      <c r="F22" s="157"/>
      <c r="G22" s="182">
        <f>G8+G13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f>SUMIF(L7:L20,AE21,G7:G20)</f>
        <v>0</v>
      </c>
      <c r="AF22">
        <f>SUMIF(L7:L20,AF21,G7:G20)</f>
        <v>0</v>
      </c>
      <c r="AG22" t="s">
        <v>156</v>
      </c>
    </row>
    <row r="23" spans="1:60" x14ac:dyDescent="0.2">
      <c r="A23" s="3"/>
      <c r="B23" s="4"/>
      <c r="C23" s="186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60" x14ac:dyDescent="0.2">
      <c r="A24" s="3"/>
      <c r="B24" s="4"/>
      <c r="C24" s="186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273" t="s">
        <v>157</v>
      </c>
      <c r="B25" s="273"/>
      <c r="C25" s="27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54"/>
      <c r="B26" s="255"/>
      <c r="C26" s="256"/>
      <c r="D26" s="255"/>
      <c r="E26" s="255"/>
      <c r="F26" s="255"/>
      <c r="G26" s="257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G26" t="s">
        <v>158</v>
      </c>
    </row>
    <row r="27" spans="1:60" x14ac:dyDescent="0.2">
      <c r="A27" s="258"/>
      <c r="B27" s="259"/>
      <c r="C27" s="260"/>
      <c r="D27" s="259"/>
      <c r="E27" s="259"/>
      <c r="F27" s="259"/>
      <c r="G27" s="26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 x14ac:dyDescent="0.2">
      <c r="A28" s="258"/>
      <c r="B28" s="259"/>
      <c r="C28" s="260"/>
      <c r="D28" s="259"/>
      <c r="E28" s="259"/>
      <c r="F28" s="259"/>
      <c r="G28" s="26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58"/>
      <c r="B29" s="259"/>
      <c r="C29" s="260"/>
      <c r="D29" s="259"/>
      <c r="E29" s="259"/>
      <c r="F29" s="259"/>
      <c r="G29" s="26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62"/>
      <c r="B30" s="263"/>
      <c r="C30" s="264"/>
      <c r="D30" s="263"/>
      <c r="E30" s="263"/>
      <c r="F30" s="263"/>
      <c r="G30" s="265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3"/>
      <c r="B31" s="4"/>
      <c r="C31" s="186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C32" s="188"/>
      <c r="D32" s="10"/>
      <c r="AG32" t="s">
        <v>159</v>
      </c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26:G30"/>
    <mergeCell ref="A1:G1"/>
    <mergeCell ref="C2:G2"/>
    <mergeCell ref="C3:G3"/>
    <mergeCell ref="C4:G4"/>
    <mergeCell ref="A25:C2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B4" sqref="B4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6" t="s">
        <v>7</v>
      </c>
      <c r="B1" s="266"/>
      <c r="C1" s="266"/>
      <c r="D1" s="266"/>
      <c r="E1" s="266"/>
      <c r="F1" s="266"/>
      <c r="G1" s="266"/>
      <c r="AG1" t="s">
        <v>98</v>
      </c>
    </row>
    <row r="2" spans="1:60" ht="24.95" customHeight="1" x14ac:dyDescent="0.2">
      <c r="A2" s="143" t="s">
        <v>8</v>
      </c>
      <c r="B2" s="49" t="s">
        <v>44</v>
      </c>
      <c r="C2" s="267" t="s">
        <v>43</v>
      </c>
      <c r="D2" s="268"/>
      <c r="E2" s="268"/>
      <c r="F2" s="268"/>
      <c r="G2" s="269"/>
      <c r="AG2" t="s">
        <v>99</v>
      </c>
    </row>
    <row r="3" spans="1:60" ht="24.95" customHeight="1" x14ac:dyDescent="0.2">
      <c r="A3" s="143" t="s">
        <v>9</v>
      </c>
      <c r="B3" s="49" t="s">
        <v>44</v>
      </c>
      <c r="C3" s="267" t="s">
        <v>43</v>
      </c>
      <c r="D3" s="268"/>
      <c r="E3" s="268"/>
      <c r="F3" s="268"/>
      <c r="G3" s="269"/>
      <c r="AC3" s="125" t="s">
        <v>99</v>
      </c>
      <c r="AG3" t="s">
        <v>100</v>
      </c>
    </row>
    <row r="4" spans="1:60" ht="24.95" customHeight="1" x14ac:dyDescent="0.2">
      <c r="A4" s="144" t="s">
        <v>10</v>
      </c>
      <c r="B4" s="145" t="s">
        <v>46</v>
      </c>
      <c r="C4" s="270" t="s">
        <v>43</v>
      </c>
      <c r="D4" s="271"/>
      <c r="E4" s="271"/>
      <c r="F4" s="271"/>
      <c r="G4" s="272"/>
      <c r="AG4" t="s">
        <v>101</v>
      </c>
    </row>
    <row r="5" spans="1:60" x14ac:dyDescent="0.2">
      <c r="D5" s="10"/>
    </row>
    <row r="6" spans="1:60" ht="38.25" x14ac:dyDescent="0.2">
      <c r="A6" s="147" t="s">
        <v>102</v>
      </c>
      <c r="B6" s="149" t="s">
        <v>103</v>
      </c>
      <c r="C6" s="149" t="s">
        <v>104</v>
      </c>
      <c r="D6" s="148" t="s">
        <v>105</v>
      </c>
      <c r="E6" s="147" t="s">
        <v>106</v>
      </c>
      <c r="F6" s="146" t="s">
        <v>107</v>
      </c>
      <c r="G6" s="147" t="s">
        <v>31</v>
      </c>
      <c r="H6" s="150" t="s">
        <v>32</v>
      </c>
      <c r="I6" s="150" t="s">
        <v>108</v>
      </c>
      <c r="J6" s="150" t="s">
        <v>33</v>
      </c>
      <c r="K6" s="150" t="s">
        <v>109</v>
      </c>
      <c r="L6" s="150" t="s">
        <v>110</v>
      </c>
      <c r="M6" s="150" t="s">
        <v>111</v>
      </c>
      <c r="N6" s="150" t="s">
        <v>112</v>
      </c>
      <c r="O6" s="150" t="s">
        <v>113</v>
      </c>
      <c r="P6" s="150" t="s">
        <v>114</v>
      </c>
      <c r="Q6" s="150" t="s">
        <v>115</v>
      </c>
      <c r="R6" s="150" t="s">
        <v>116</v>
      </c>
      <c r="S6" s="150" t="s">
        <v>117</v>
      </c>
      <c r="T6" s="150" t="s">
        <v>118</v>
      </c>
      <c r="U6" s="150" t="s">
        <v>119</v>
      </c>
      <c r="V6" s="150" t="s">
        <v>120</v>
      </c>
      <c r="W6" s="150" t="s">
        <v>121</v>
      </c>
      <c r="X6" s="150" t="s">
        <v>122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123</v>
      </c>
      <c r="B8" s="165" t="s">
        <v>51</v>
      </c>
      <c r="C8" s="183" t="s">
        <v>52</v>
      </c>
      <c r="D8" s="166"/>
      <c r="E8" s="167"/>
      <c r="F8" s="168"/>
      <c r="G8" s="169">
        <f>SUMIF(AG9:AG53,"&lt;&gt;NOR",G9:G53)</f>
        <v>0</v>
      </c>
      <c r="H8" s="163"/>
      <c r="I8" s="163">
        <f>SUM(I9:I53)</f>
        <v>0</v>
      </c>
      <c r="J8" s="163"/>
      <c r="K8" s="163">
        <f>SUM(K9:K53)</f>
        <v>0</v>
      </c>
      <c r="L8" s="163"/>
      <c r="M8" s="163">
        <f>SUM(M9:M53)</f>
        <v>0</v>
      </c>
      <c r="N8" s="163"/>
      <c r="O8" s="163">
        <f>SUM(O9:O53)</f>
        <v>43.01</v>
      </c>
      <c r="P8" s="163"/>
      <c r="Q8" s="163">
        <f>SUM(Q9:Q53)</f>
        <v>6.97</v>
      </c>
      <c r="R8" s="163"/>
      <c r="S8" s="163"/>
      <c r="T8" s="163"/>
      <c r="U8" s="163"/>
      <c r="V8" s="163">
        <f>SUM(V9:V53)</f>
        <v>328.13</v>
      </c>
      <c r="W8" s="163"/>
      <c r="X8" s="163"/>
      <c r="AG8" t="s">
        <v>124</v>
      </c>
    </row>
    <row r="9" spans="1:60" outlineLevel="1" x14ac:dyDescent="0.2">
      <c r="A9" s="170">
        <v>1</v>
      </c>
      <c r="B9" s="171" t="s">
        <v>160</v>
      </c>
      <c r="C9" s="185" t="s">
        <v>161</v>
      </c>
      <c r="D9" s="172" t="s">
        <v>162</v>
      </c>
      <c r="E9" s="173">
        <v>50.5</v>
      </c>
      <c r="F9" s="174"/>
      <c r="G9" s="175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1">
        <v>0</v>
      </c>
      <c r="O9" s="161">
        <f>ROUND(E9*N9,2)</f>
        <v>0</v>
      </c>
      <c r="P9" s="161">
        <v>0.13800000000000001</v>
      </c>
      <c r="Q9" s="161">
        <f>ROUND(E9*P9,2)</f>
        <v>6.97</v>
      </c>
      <c r="R9" s="161"/>
      <c r="S9" s="161" t="s">
        <v>128</v>
      </c>
      <c r="T9" s="161" t="s">
        <v>128</v>
      </c>
      <c r="U9" s="161">
        <v>0.16</v>
      </c>
      <c r="V9" s="161">
        <f>ROUND(E9*U9,2)</f>
        <v>8.08</v>
      </c>
      <c r="W9" s="161"/>
      <c r="X9" s="161" t="s">
        <v>163</v>
      </c>
      <c r="Y9" s="151"/>
      <c r="Z9" s="151"/>
      <c r="AA9" s="151"/>
      <c r="AB9" s="151"/>
      <c r="AC9" s="151"/>
      <c r="AD9" s="151"/>
      <c r="AE9" s="151"/>
      <c r="AF9" s="151"/>
      <c r="AG9" s="151" t="s">
        <v>164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96" t="s">
        <v>165</v>
      </c>
      <c r="D10" s="189"/>
      <c r="E10" s="190">
        <v>50.5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166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0">
        <v>2</v>
      </c>
      <c r="B11" s="171" t="s">
        <v>167</v>
      </c>
      <c r="C11" s="185" t="s">
        <v>168</v>
      </c>
      <c r="D11" s="172" t="s">
        <v>169</v>
      </c>
      <c r="E11" s="173">
        <v>21.84</v>
      </c>
      <c r="F11" s="174"/>
      <c r="G11" s="175">
        <f>ROUND(E11*F11,2)</f>
        <v>0</v>
      </c>
      <c r="H11" s="162"/>
      <c r="I11" s="161">
        <f>ROUND(E11*H11,2)</f>
        <v>0</v>
      </c>
      <c r="J11" s="162"/>
      <c r="K11" s="161">
        <f>ROUND(E11*J11,2)</f>
        <v>0</v>
      </c>
      <c r="L11" s="161">
        <v>21</v>
      </c>
      <c r="M11" s="161">
        <f>G11*(1+L11/100)</f>
        <v>0</v>
      </c>
      <c r="N11" s="161">
        <v>0</v>
      </c>
      <c r="O11" s="161">
        <f>ROUND(E11*N11,2)</f>
        <v>0</v>
      </c>
      <c r="P11" s="161">
        <v>0</v>
      </c>
      <c r="Q11" s="161">
        <f>ROUND(E11*P11,2)</f>
        <v>0</v>
      </c>
      <c r="R11" s="161"/>
      <c r="S11" s="161" t="s">
        <v>128</v>
      </c>
      <c r="T11" s="161" t="s">
        <v>170</v>
      </c>
      <c r="U11" s="161">
        <v>0.12</v>
      </c>
      <c r="V11" s="161">
        <f>ROUND(E11*U11,2)</f>
        <v>2.62</v>
      </c>
      <c r="W11" s="161"/>
      <c r="X11" s="161" t="s">
        <v>163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164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96" t="s">
        <v>171</v>
      </c>
      <c r="D12" s="189"/>
      <c r="E12" s="190">
        <v>21.84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1"/>
      <c r="Z12" s="151"/>
      <c r="AA12" s="151"/>
      <c r="AB12" s="151"/>
      <c r="AC12" s="151"/>
      <c r="AD12" s="151"/>
      <c r="AE12" s="151"/>
      <c r="AF12" s="151"/>
      <c r="AG12" s="151" t="s">
        <v>166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0">
        <v>3</v>
      </c>
      <c r="B13" s="171" t="s">
        <v>172</v>
      </c>
      <c r="C13" s="185" t="s">
        <v>173</v>
      </c>
      <c r="D13" s="172" t="s">
        <v>169</v>
      </c>
      <c r="E13" s="173">
        <v>62.730400000000003</v>
      </c>
      <c r="F13" s="174"/>
      <c r="G13" s="175">
        <f>ROUND(E13*F13,2)</f>
        <v>0</v>
      </c>
      <c r="H13" s="162"/>
      <c r="I13" s="161">
        <f>ROUND(E13*H13,2)</f>
        <v>0</v>
      </c>
      <c r="J13" s="162"/>
      <c r="K13" s="161">
        <f>ROUND(E13*J13,2)</f>
        <v>0</v>
      </c>
      <c r="L13" s="161">
        <v>21</v>
      </c>
      <c r="M13" s="161">
        <f>G13*(1+L13/100)</f>
        <v>0</v>
      </c>
      <c r="N13" s="161">
        <v>0</v>
      </c>
      <c r="O13" s="161">
        <f>ROUND(E13*N13,2)</f>
        <v>0</v>
      </c>
      <c r="P13" s="161">
        <v>0</v>
      </c>
      <c r="Q13" s="161">
        <f>ROUND(E13*P13,2)</f>
        <v>0</v>
      </c>
      <c r="R13" s="161"/>
      <c r="S13" s="161" t="s">
        <v>128</v>
      </c>
      <c r="T13" s="161" t="s">
        <v>128</v>
      </c>
      <c r="U13" s="161">
        <v>3.5329999999999999</v>
      </c>
      <c r="V13" s="161">
        <f>ROUND(E13*U13,2)</f>
        <v>221.63</v>
      </c>
      <c r="W13" s="161"/>
      <c r="X13" s="161" t="s">
        <v>163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164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96" t="s">
        <v>174</v>
      </c>
      <c r="D14" s="189"/>
      <c r="E14" s="190">
        <v>1.5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1"/>
      <c r="Z14" s="151"/>
      <c r="AA14" s="151"/>
      <c r="AB14" s="151"/>
      <c r="AC14" s="151"/>
      <c r="AD14" s="151"/>
      <c r="AE14" s="151"/>
      <c r="AF14" s="151"/>
      <c r="AG14" s="151" t="s">
        <v>166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96" t="s">
        <v>175</v>
      </c>
      <c r="D15" s="189"/>
      <c r="E15" s="190">
        <v>57.730400000000003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1"/>
      <c r="Z15" s="151"/>
      <c r="AA15" s="151"/>
      <c r="AB15" s="151"/>
      <c r="AC15" s="151"/>
      <c r="AD15" s="151"/>
      <c r="AE15" s="151"/>
      <c r="AF15" s="151"/>
      <c r="AG15" s="151" t="s">
        <v>166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6" t="s">
        <v>176</v>
      </c>
      <c r="D16" s="189"/>
      <c r="E16" s="190">
        <v>2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1"/>
      <c r="Z16" s="151"/>
      <c r="AA16" s="151"/>
      <c r="AB16" s="151"/>
      <c r="AC16" s="151"/>
      <c r="AD16" s="151"/>
      <c r="AE16" s="151"/>
      <c r="AF16" s="151"/>
      <c r="AG16" s="151" t="s">
        <v>166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96" t="s">
        <v>174</v>
      </c>
      <c r="D17" s="189"/>
      <c r="E17" s="190">
        <v>1.5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1"/>
      <c r="Z17" s="151"/>
      <c r="AA17" s="151"/>
      <c r="AB17" s="151"/>
      <c r="AC17" s="151"/>
      <c r="AD17" s="151"/>
      <c r="AE17" s="151"/>
      <c r="AF17" s="151"/>
      <c r="AG17" s="151" t="s">
        <v>166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70">
        <v>4</v>
      </c>
      <c r="B18" s="171" t="s">
        <v>177</v>
      </c>
      <c r="C18" s="185" t="s">
        <v>178</v>
      </c>
      <c r="D18" s="172" t="s">
        <v>169</v>
      </c>
      <c r="E18" s="173">
        <v>38.572499999999998</v>
      </c>
      <c r="F18" s="174"/>
      <c r="G18" s="175">
        <f>ROUND(E18*F18,2)</f>
        <v>0</v>
      </c>
      <c r="H18" s="162"/>
      <c r="I18" s="161">
        <f>ROUND(E18*H18,2)</f>
        <v>0</v>
      </c>
      <c r="J18" s="162"/>
      <c r="K18" s="161">
        <f>ROUND(E18*J18,2)</f>
        <v>0</v>
      </c>
      <c r="L18" s="161">
        <v>21</v>
      </c>
      <c r="M18" s="161">
        <f>G18*(1+L18/100)</f>
        <v>0</v>
      </c>
      <c r="N18" s="161">
        <v>0</v>
      </c>
      <c r="O18" s="161">
        <f>ROUND(E18*N18,2)</f>
        <v>0</v>
      </c>
      <c r="P18" s="161">
        <v>0</v>
      </c>
      <c r="Q18" s="161">
        <f>ROUND(E18*P18,2)</f>
        <v>0</v>
      </c>
      <c r="R18" s="161"/>
      <c r="S18" s="161" t="s">
        <v>128</v>
      </c>
      <c r="T18" s="161" t="s">
        <v>128</v>
      </c>
      <c r="U18" s="161">
        <v>1.0999999999999999E-2</v>
      </c>
      <c r="V18" s="161">
        <f>ROUND(E18*U18,2)</f>
        <v>0.42</v>
      </c>
      <c r="W18" s="161"/>
      <c r="X18" s="161" t="s">
        <v>163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164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96" t="s">
        <v>179</v>
      </c>
      <c r="D19" s="189"/>
      <c r="E19" s="190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1"/>
      <c r="Z19" s="151"/>
      <c r="AA19" s="151"/>
      <c r="AB19" s="151"/>
      <c r="AC19" s="151"/>
      <c r="AD19" s="151"/>
      <c r="AE19" s="151"/>
      <c r="AF19" s="151"/>
      <c r="AG19" s="151" t="s">
        <v>166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96" t="s">
        <v>180</v>
      </c>
      <c r="D20" s="189"/>
      <c r="E20" s="190">
        <v>36.572499999999998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1"/>
      <c r="Z20" s="151"/>
      <c r="AA20" s="151"/>
      <c r="AB20" s="151"/>
      <c r="AC20" s="151"/>
      <c r="AD20" s="151"/>
      <c r="AE20" s="151"/>
      <c r="AF20" s="151"/>
      <c r="AG20" s="151" t="s">
        <v>166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6" t="s">
        <v>181</v>
      </c>
      <c r="D21" s="189"/>
      <c r="E21" s="190">
        <v>2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1"/>
      <c r="Z21" s="151"/>
      <c r="AA21" s="151"/>
      <c r="AB21" s="151"/>
      <c r="AC21" s="151"/>
      <c r="AD21" s="151"/>
      <c r="AE21" s="151"/>
      <c r="AF21" s="151"/>
      <c r="AG21" s="151" t="s">
        <v>166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0">
        <v>5</v>
      </c>
      <c r="B22" s="171" t="s">
        <v>182</v>
      </c>
      <c r="C22" s="185" t="s">
        <v>183</v>
      </c>
      <c r="D22" s="172" t="s">
        <v>169</v>
      </c>
      <c r="E22" s="173">
        <v>38.572499999999998</v>
      </c>
      <c r="F22" s="174"/>
      <c r="G22" s="175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21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128</v>
      </c>
      <c r="T22" s="161" t="s">
        <v>170</v>
      </c>
      <c r="U22" s="161">
        <v>0.65200000000000002</v>
      </c>
      <c r="V22" s="161">
        <f>ROUND(E22*U22,2)</f>
        <v>25.15</v>
      </c>
      <c r="W22" s="161"/>
      <c r="X22" s="161" t="s">
        <v>163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164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96" t="s">
        <v>184</v>
      </c>
      <c r="D23" s="189"/>
      <c r="E23" s="190">
        <v>38.572499999999998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1"/>
      <c r="Z23" s="151"/>
      <c r="AA23" s="151"/>
      <c r="AB23" s="151"/>
      <c r="AC23" s="151"/>
      <c r="AD23" s="151"/>
      <c r="AE23" s="151"/>
      <c r="AF23" s="151"/>
      <c r="AG23" s="151" t="s">
        <v>166</v>
      </c>
      <c r="AH23" s="151">
        <v>5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0">
        <v>6</v>
      </c>
      <c r="B24" s="171" t="s">
        <v>185</v>
      </c>
      <c r="C24" s="185" t="s">
        <v>186</v>
      </c>
      <c r="D24" s="172" t="s">
        <v>169</v>
      </c>
      <c r="E24" s="173">
        <v>38.572499999999998</v>
      </c>
      <c r="F24" s="174"/>
      <c r="G24" s="175">
        <f>ROUND(E24*F24,2)</f>
        <v>0</v>
      </c>
      <c r="H24" s="162"/>
      <c r="I24" s="161">
        <f>ROUND(E24*H24,2)</f>
        <v>0</v>
      </c>
      <c r="J24" s="162"/>
      <c r="K24" s="161">
        <f>ROUND(E24*J24,2)</f>
        <v>0</v>
      </c>
      <c r="L24" s="161">
        <v>21</v>
      </c>
      <c r="M24" s="161">
        <f>G24*(1+L24/100)</f>
        <v>0</v>
      </c>
      <c r="N24" s="161">
        <v>0</v>
      </c>
      <c r="O24" s="161">
        <f>ROUND(E24*N24,2)</f>
        <v>0</v>
      </c>
      <c r="P24" s="161">
        <v>0</v>
      </c>
      <c r="Q24" s="161">
        <f>ROUND(E24*P24,2)</f>
        <v>0</v>
      </c>
      <c r="R24" s="161"/>
      <c r="S24" s="161" t="s">
        <v>128</v>
      </c>
      <c r="T24" s="161" t="s">
        <v>128</v>
      </c>
      <c r="U24" s="161">
        <v>8.9999999999999993E-3</v>
      </c>
      <c r="V24" s="161">
        <f>ROUND(E24*U24,2)</f>
        <v>0.35</v>
      </c>
      <c r="W24" s="161"/>
      <c r="X24" s="161" t="s">
        <v>163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164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96" t="s">
        <v>184</v>
      </c>
      <c r="D25" s="189"/>
      <c r="E25" s="190">
        <v>38.572499999999998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1"/>
      <c r="Z25" s="151"/>
      <c r="AA25" s="151"/>
      <c r="AB25" s="151"/>
      <c r="AC25" s="151"/>
      <c r="AD25" s="151"/>
      <c r="AE25" s="151"/>
      <c r="AF25" s="151"/>
      <c r="AG25" s="151" t="s">
        <v>166</v>
      </c>
      <c r="AH25" s="151">
        <v>5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0">
        <v>7</v>
      </c>
      <c r="B26" s="171" t="s">
        <v>187</v>
      </c>
      <c r="C26" s="185" t="s">
        <v>188</v>
      </c>
      <c r="D26" s="172" t="s">
        <v>169</v>
      </c>
      <c r="E26" s="173">
        <v>47.377899999999997</v>
      </c>
      <c r="F26" s="174"/>
      <c r="G26" s="175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21</v>
      </c>
      <c r="M26" s="161">
        <f>G26*(1+L26/100)</f>
        <v>0</v>
      </c>
      <c r="N26" s="161">
        <v>0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128</v>
      </c>
      <c r="T26" s="161" t="s">
        <v>128</v>
      </c>
      <c r="U26" s="161">
        <v>1.1499999999999999</v>
      </c>
      <c r="V26" s="161">
        <f>ROUND(E26*U26,2)</f>
        <v>54.48</v>
      </c>
      <c r="W26" s="161"/>
      <c r="X26" s="161" t="s">
        <v>163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164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96" t="s">
        <v>189</v>
      </c>
      <c r="D27" s="189"/>
      <c r="E27" s="190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1"/>
      <c r="Z27" s="151"/>
      <c r="AA27" s="151"/>
      <c r="AB27" s="151"/>
      <c r="AC27" s="151"/>
      <c r="AD27" s="151"/>
      <c r="AE27" s="151"/>
      <c r="AF27" s="151"/>
      <c r="AG27" s="151" t="s">
        <v>166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96" t="s">
        <v>190</v>
      </c>
      <c r="D28" s="189"/>
      <c r="E28" s="190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1"/>
      <c r="Z28" s="151"/>
      <c r="AA28" s="151"/>
      <c r="AB28" s="151"/>
      <c r="AC28" s="151"/>
      <c r="AD28" s="151"/>
      <c r="AE28" s="151"/>
      <c r="AF28" s="151"/>
      <c r="AG28" s="151" t="s">
        <v>166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96" t="s">
        <v>191</v>
      </c>
      <c r="D29" s="189"/>
      <c r="E29" s="190">
        <v>0.48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1"/>
      <c r="Z29" s="151"/>
      <c r="AA29" s="151"/>
      <c r="AB29" s="151"/>
      <c r="AC29" s="151"/>
      <c r="AD29" s="151"/>
      <c r="AE29" s="151"/>
      <c r="AF29" s="151"/>
      <c r="AG29" s="151" t="s">
        <v>166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96" t="s">
        <v>192</v>
      </c>
      <c r="D30" s="189"/>
      <c r="E30" s="190">
        <v>0.6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1"/>
      <c r="Z30" s="151"/>
      <c r="AA30" s="151"/>
      <c r="AB30" s="151"/>
      <c r="AC30" s="151"/>
      <c r="AD30" s="151"/>
      <c r="AE30" s="151"/>
      <c r="AF30" s="151"/>
      <c r="AG30" s="151" t="s">
        <v>166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96" t="s">
        <v>174</v>
      </c>
      <c r="D31" s="189"/>
      <c r="E31" s="190">
        <v>1.5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1"/>
      <c r="Z31" s="151"/>
      <c r="AA31" s="151"/>
      <c r="AB31" s="151"/>
      <c r="AC31" s="151"/>
      <c r="AD31" s="151"/>
      <c r="AE31" s="151"/>
      <c r="AF31" s="151"/>
      <c r="AG31" s="151" t="s">
        <v>166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6" t="s">
        <v>193</v>
      </c>
      <c r="D32" s="189"/>
      <c r="E32" s="190">
        <v>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166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96" t="s">
        <v>175</v>
      </c>
      <c r="D33" s="189"/>
      <c r="E33" s="190">
        <v>57.730400000000003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1"/>
      <c r="Z33" s="151"/>
      <c r="AA33" s="151"/>
      <c r="AB33" s="151"/>
      <c r="AC33" s="151"/>
      <c r="AD33" s="151"/>
      <c r="AE33" s="151"/>
      <c r="AF33" s="151"/>
      <c r="AG33" s="151" t="s">
        <v>166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96" t="s">
        <v>194</v>
      </c>
      <c r="D34" s="189"/>
      <c r="E34" s="190">
        <v>1.8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1"/>
      <c r="Z34" s="151"/>
      <c r="AA34" s="151"/>
      <c r="AB34" s="151"/>
      <c r="AC34" s="151"/>
      <c r="AD34" s="151"/>
      <c r="AE34" s="151"/>
      <c r="AF34" s="151"/>
      <c r="AG34" s="151" t="s">
        <v>166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96" t="s">
        <v>195</v>
      </c>
      <c r="D35" s="189"/>
      <c r="E35" s="190">
        <v>21.84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1"/>
      <c r="Z35" s="151"/>
      <c r="AA35" s="151"/>
      <c r="AB35" s="151"/>
      <c r="AC35" s="151"/>
      <c r="AD35" s="151"/>
      <c r="AE35" s="151"/>
      <c r="AF35" s="151"/>
      <c r="AG35" s="151" t="s">
        <v>166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96" t="s">
        <v>179</v>
      </c>
      <c r="D36" s="189"/>
      <c r="E36" s="190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1"/>
      <c r="Z36" s="151"/>
      <c r="AA36" s="151"/>
      <c r="AB36" s="151"/>
      <c r="AC36" s="151"/>
      <c r="AD36" s="151"/>
      <c r="AE36" s="151"/>
      <c r="AF36" s="151"/>
      <c r="AG36" s="151" t="s">
        <v>166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6" t="s">
        <v>196</v>
      </c>
      <c r="D37" s="189"/>
      <c r="E37" s="190">
        <v>-36.572499999999998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1"/>
      <c r="Z37" s="151"/>
      <c r="AA37" s="151"/>
      <c r="AB37" s="151"/>
      <c r="AC37" s="151"/>
      <c r="AD37" s="151"/>
      <c r="AE37" s="151"/>
      <c r="AF37" s="151"/>
      <c r="AG37" s="151" t="s">
        <v>166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96" t="s">
        <v>197</v>
      </c>
      <c r="D38" s="189"/>
      <c r="E38" s="190">
        <v>-2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51"/>
      <c r="Z38" s="151"/>
      <c r="AA38" s="151"/>
      <c r="AB38" s="151"/>
      <c r="AC38" s="151"/>
      <c r="AD38" s="151"/>
      <c r="AE38" s="151"/>
      <c r="AF38" s="151"/>
      <c r="AG38" s="151" t="s">
        <v>166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70">
        <v>8</v>
      </c>
      <c r="B39" s="171" t="s">
        <v>198</v>
      </c>
      <c r="C39" s="185" t="s">
        <v>199</v>
      </c>
      <c r="D39" s="172" t="s">
        <v>162</v>
      </c>
      <c r="E39" s="173">
        <v>102.5</v>
      </c>
      <c r="F39" s="174"/>
      <c r="G39" s="175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21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128</v>
      </c>
      <c r="T39" s="161" t="s">
        <v>128</v>
      </c>
      <c r="U39" s="161">
        <v>0.09</v>
      </c>
      <c r="V39" s="161">
        <f>ROUND(E39*U39,2)</f>
        <v>9.23</v>
      </c>
      <c r="W39" s="161"/>
      <c r="X39" s="161" t="s">
        <v>163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164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96" t="s">
        <v>165</v>
      </c>
      <c r="D40" s="189"/>
      <c r="E40" s="190">
        <v>50.5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1"/>
      <c r="Z40" s="151"/>
      <c r="AA40" s="151"/>
      <c r="AB40" s="151"/>
      <c r="AC40" s="151"/>
      <c r="AD40" s="151"/>
      <c r="AE40" s="151"/>
      <c r="AF40" s="151"/>
      <c r="AG40" s="151" t="s">
        <v>166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96" t="s">
        <v>200</v>
      </c>
      <c r="D41" s="189"/>
      <c r="E41" s="190">
        <v>42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1"/>
      <c r="Z41" s="151"/>
      <c r="AA41" s="151"/>
      <c r="AB41" s="151"/>
      <c r="AC41" s="151"/>
      <c r="AD41" s="151"/>
      <c r="AE41" s="151"/>
      <c r="AF41" s="151"/>
      <c r="AG41" s="151" t="s">
        <v>166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96" t="s">
        <v>201</v>
      </c>
      <c r="D42" s="189"/>
      <c r="E42" s="190">
        <v>10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1"/>
      <c r="Z42" s="151"/>
      <c r="AA42" s="151"/>
      <c r="AB42" s="151"/>
      <c r="AC42" s="151"/>
      <c r="AD42" s="151"/>
      <c r="AE42" s="151"/>
      <c r="AF42" s="151"/>
      <c r="AG42" s="151" t="s">
        <v>166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0">
        <v>9</v>
      </c>
      <c r="B43" s="171" t="s">
        <v>202</v>
      </c>
      <c r="C43" s="185" t="s">
        <v>203</v>
      </c>
      <c r="D43" s="172" t="s">
        <v>204</v>
      </c>
      <c r="E43" s="173">
        <v>69.430499999999995</v>
      </c>
      <c r="F43" s="174"/>
      <c r="G43" s="175">
        <f>ROUND(E43*F43,2)</f>
        <v>0</v>
      </c>
      <c r="H43" s="162"/>
      <c r="I43" s="161">
        <f>ROUND(E43*H43,2)</f>
        <v>0</v>
      </c>
      <c r="J43" s="162"/>
      <c r="K43" s="161">
        <f>ROUND(E43*J43,2)</f>
        <v>0</v>
      </c>
      <c r="L43" s="161">
        <v>21</v>
      </c>
      <c r="M43" s="161">
        <f>G43*(1+L43/100)</f>
        <v>0</v>
      </c>
      <c r="N43" s="161">
        <v>0</v>
      </c>
      <c r="O43" s="161">
        <f>ROUND(E43*N43,2)</f>
        <v>0</v>
      </c>
      <c r="P43" s="161">
        <v>0</v>
      </c>
      <c r="Q43" s="161">
        <f>ROUND(E43*P43,2)</f>
        <v>0</v>
      </c>
      <c r="R43" s="161"/>
      <c r="S43" s="161" t="s">
        <v>128</v>
      </c>
      <c r="T43" s="161" t="s">
        <v>128</v>
      </c>
      <c r="U43" s="161">
        <v>0</v>
      </c>
      <c r="V43" s="161">
        <f>ROUND(E43*U43,2)</f>
        <v>0</v>
      </c>
      <c r="W43" s="161"/>
      <c r="X43" s="161" t="s">
        <v>163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164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96" t="s">
        <v>205</v>
      </c>
      <c r="D44" s="189"/>
      <c r="E44" s="190">
        <v>69.430499999999995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1"/>
      <c r="Z44" s="151"/>
      <c r="AA44" s="151"/>
      <c r="AB44" s="151"/>
      <c r="AC44" s="151"/>
      <c r="AD44" s="151"/>
      <c r="AE44" s="151"/>
      <c r="AF44" s="151"/>
      <c r="AG44" s="151" t="s">
        <v>166</v>
      </c>
      <c r="AH44" s="151">
        <v>5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0">
        <v>10</v>
      </c>
      <c r="B45" s="171" t="s">
        <v>206</v>
      </c>
      <c r="C45" s="185" t="s">
        <v>207</v>
      </c>
      <c r="D45" s="172" t="s">
        <v>162</v>
      </c>
      <c r="E45" s="173">
        <v>1.5</v>
      </c>
      <c r="F45" s="174"/>
      <c r="G45" s="175">
        <f>ROUND(E45*F45,2)</f>
        <v>0</v>
      </c>
      <c r="H45" s="162"/>
      <c r="I45" s="161">
        <f>ROUND(E45*H45,2)</f>
        <v>0</v>
      </c>
      <c r="J45" s="162"/>
      <c r="K45" s="161">
        <f>ROUND(E45*J45,2)</f>
        <v>0</v>
      </c>
      <c r="L45" s="161">
        <v>21</v>
      </c>
      <c r="M45" s="161">
        <f>G45*(1+L45/100)</f>
        <v>0</v>
      </c>
      <c r="N45" s="161">
        <v>0.30360999999999999</v>
      </c>
      <c r="O45" s="161">
        <f>ROUND(E45*N45,2)</f>
        <v>0.46</v>
      </c>
      <c r="P45" s="161">
        <v>0</v>
      </c>
      <c r="Q45" s="161">
        <f>ROUND(E45*P45,2)</f>
        <v>0</v>
      </c>
      <c r="R45" s="161"/>
      <c r="S45" s="161" t="s">
        <v>128</v>
      </c>
      <c r="T45" s="161" t="s">
        <v>155</v>
      </c>
      <c r="U45" s="161">
        <v>1.6E-2</v>
      </c>
      <c r="V45" s="161">
        <f>ROUND(E45*U45,2)</f>
        <v>0.02</v>
      </c>
      <c r="W45" s="161"/>
      <c r="X45" s="161" t="s">
        <v>163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164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96" t="s">
        <v>208</v>
      </c>
      <c r="D46" s="189"/>
      <c r="E46" s="190">
        <v>1.5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1"/>
      <c r="Z46" s="151"/>
      <c r="AA46" s="151"/>
      <c r="AB46" s="151"/>
      <c r="AC46" s="151"/>
      <c r="AD46" s="151"/>
      <c r="AE46" s="151"/>
      <c r="AF46" s="151"/>
      <c r="AG46" s="151" t="s">
        <v>166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0">
        <v>11</v>
      </c>
      <c r="B47" s="171" t="s">
        <v>209</v>
      </c>
      <c r="C47" s="185" t="s">
        <v>210</v>
      </c>
      <c r="D47" s="172" t="s">
        <v>162</v>
      </c>
      <c r="E47" s="173">
        <v>102.5</v>
      </c>
      <c r="F47" s="174"/>
      <c r="G47" s="175">
        <f>ROUND(E47*F47,2)</f>
        <v>0</v>
      </c>
      <c r="H47" s="162"/>
      <c r="I47" s="161">
        <f>ROUND(E47*H47,2)</f>
        <v>0</v>
      </c>
      <c r="J47" s="162"/>
      <c r="K47" s="161">
        <f>ROUND(E47*J47,2)</f>
        <v>0</v>
      </c>
      <c r="L47" s="161">
        <v>21</v>
      </c>
      <c r="M47" s="161">
        <f>G47*(1+L47/100)</f>
        <v>0</v>
      </c>
      <c r="N47" s="161">
        <v>3.0000000000000001E-5</v>
      </c>
      <c r="O47" s="161">
        <f>ROUND(E47*N47,2)</f>
        <v>0</v>
      </c>
      <c r="P47" s="161">
        <v>0</v>
      </c>
      <c r="Q47" s="161">
        <f>ROUND(E47*P47,2)</f>
        <v>0</v>
      </c>
      <c r="R47" s="161"/>
      <c r="S47" s="161" t="s">
        <v>128</v>
      </c>
      <c r="T47" s="161" t="s">
        <v>170</v>
      </c>
      <c r="U47" s="161">
        <v>0.06</v>
      </c>
      <c r="V47" s="161">
        <f>ROUND(E47*U47,2)</f>
        <v>6.15</v>
      </c>
      <c r="W47" s="161"/>
      <c r="X47" s="161" t="s">
        <v>211</v>
      </c>
      <c r="Y47" s="151"/>
      <c r="Z47" s="151"/>
      <c r="AA47" s="151"/>
      <c r="AB47" s="151"/>
      <c r="AC47" s="151"/>
      <c r="AD47" s="151"/>
      <c r="AE47" s="151"/>
      <c r="AF47" s="151"/>
      <c r="AG47" s="151" t="s">
        <v>212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96" t="s">
        <v>165</v>
      </c>
      <c r="D48" s="189"/>
      <c r="E48" s="190">
        <v>50.5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1"/>
      <c r="Z48" s="151"/>
      <c r="AA48" s="151"/>
      <c r="AB48" s="151"/>
      <c r="AC48" s="151"/>
      <c r="AD48" s="151"/>
      <c r="AE48" s="151"/>
      <c r="AF48" s="151"/>
      <c r="AG48" s="151" t="s">
        <v>166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6" t="s">
        <v>200</v>
      </c>
      <c r="D49" s="189"/>
      <c r="E49" s="190">
        <v>42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1"/>
      <c r="Z49" s="151"/>
      <c r="AA49" s="151"/>
      <c r="AB49" s="151"/>
      <c r="AC49" s="151"/>
      <c r="AD49" s="151"/>
      <c r="AE49" s="151"/>
      <c r="AF49" s="151"/>
      <c r="AG49" s="151" t="s">
        <v>166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96" t="s">
        <v>201</v>
      </c>
      <c r="D50" s="189"/>
      <c r="E50" s="190">
        <v>10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1"/>
      <c r="Z50" s="151"/>
      <c r="AA50" s="151"/>
      <c r="AB50" s="151"/>
      <c r="AC50" s="151"/>
      <c r="AD50" s="151"/>
      <c r="AE50" s="151"/>
      <c r="AF50" s="151"/>
      <c r="AG50" s="151" t="s">
        <v>166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0">
        <v>12</v>
      </c>
      <c r="B51" s="171" t="s">
        <v>213</v>
      </c>
      <c r="C51" s="185" t="s">
        <v>214</v>
      </c>
      <c r="D51" s="172" t="s">
        <v>204</v>
      </c>
      <c r="E51" s="173">
        <v>42.552</v>
      </c>
      <c r="F51" s="174"/>
      <c r="G51" s="175">
        <f>ROUND(E51*F51,2)</f>
        <v>0</v>
      </c>
      <c r="H51" s="162"/>
      <c r="I51" s="161">
        <f>ROUND(E51*H51,2)</f>
        <v>0</v>
      </c>
      <c r="J51" s="162"/>
      <c r="K51" s="161">
        <f>ROUND(E51*J51,2)</f>
        <v>0</v>
      </c>
      <c r="L51" s="161">
        <v>21</v>
      </c>
      <c r="M51" s="161">
        <f>G51*(1+L51/100)</f>
        <v>0</v>
      </c>
      <c r="N51" s="161">
        <v>1</v>
      </c>
      <c r="O51" s="161">
        <f>ROUND(E51*N51,2)</f>
        <v>42.55</v>
      </c>
      <c r="P51" s="161">
        <v>0</v>
      </c>
      <c r="Q51" s="161">
        <f>ROUND(E51*P51,2)</f>
        <v>0</v>
      </c>
      <c r="R51" s="161" t="s">
        <v>215</v>
      </c>
      <c r="S51" s="161" t="s">
        <v>128</v>
      </c>
      <c r="T51" s="161" t="s">
        <v>128</v>
      </c>
      <c r="U51" s="161">
        <v>0</v>
      </c>
      <c r="V51" s="161">
        <f>ROUND(E51*U51,2)</f>
        <v>0</v>
      </c>
      <c r="W51" s="161"/>
      <c r="X51" s="161" t="s">
        <v>216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217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6" t="s">
        <v>218</v>
      </c>
      <c r="D52" s="189"/>
      <c r="E52" s="190">
        <v>3.24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1"/>
      <c r="Z52" s="151"/>
      <c r="AA52" s="151"/>
      <c r="AB52" s="151"/>
      <c r="AC52" s="151"/>
      <c r="AD52" s="151"/>
      <c r="AE52" s="151"/>
      <c r="AF52" s="151"/>
      <c r="AG52" s="151" t="s">
        <v>166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6" t="s">
        <v>219</v>
      </c>
      <c r="D53" s="189"/>
      <c r="E53" s="190">
        <v>39.311999999999998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1"/>
      <c r="Z53" s="151"/>
      <c r="AA53" s="151"/>
      <c r="AB53" s="151"/>
      <c r="AC53" s="151"/>
      <c r="AD53" s="151"/>
      <c r="AE53" s="151"/>
      <c r="AF53" s="151"/>
      <c r="AG53" s="151" t="s">
        <v>166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x14ac:dyDescent="0.2">
      <c r="A54" s="164" t="s">
        <v>123</v>
      </c>
      <c r="B54" s="165" t="s">
        <v>53</v>
      </c>
      <c r="C54" s="183" t="s">
        <v>54</v>
      </c>
      <c r="D54" s="166"/>
      <c r="E54" s="167"/>
      <c r="F54" s="168"/>
      <c r="G54" s="169">
        <f>SUMIF(AG55:AG68,"&lt;&gt;NOR",G55:G68)</f>
        <v>0</v>
      </c>
      <c r="H54" s="163"/>
      <c r="I54" s="163">
        <f>SUM(I55:I68)</f>
        <v>0</v>
      </c>
      <c r="J54" s="163"/>
      <c r="K54" s="163">
        <f>SUM(K55:K68)</f>
        <v>0</v>
      </c>
      <c r="L54" s="163"/>
      <c r="M54" s="163">
        <f>SUM(M55:M68)</f>
        <v>0</v>
      </c>
      <c r="N54" s="163"/>
      <c r="O54" s="163">
        <f>SUM(O55:O68)</f>
        <v>32.46</v>
      </c>
      <c r="P54" s="163"/>
      <c r="Q54" s="163">
        <f>SUM(Q55:Q68)</f>
        <v>0</v>
      </c>
      <c r="R54" s="163"/>
      <c r="S54" s="163"/>
      <c r="T54" s="163"/>
      <c r="U54" s="163"/>
      <c r="V54" s="163">
        <f>SUM(V55:V68)</f>
        <v>37.69</v>
      </c>
      <c r="W54" s="163"/>
      <c r="X54" s="163"/>
      <c r="AG54" t="s">
        <v>124</v>
      </c>
    </row>
    <row r="55" spans="1:60" ht="22.5" outlineLevel="1" x14ac:dyDescent="0.2">
      <c r="A55" s="170">
        <v>13</v>
      </c>
      <c r="B55" s="171" t="s">
        <v>220</v>
      </c>
      <c r="C55" s="185" t="s">
        <v>221</v>
      </c>
      <c r="D55" s="172" t="s">
        <v>222</v>
      </c>
      <c r="E55" s="173">
        <v>146.29</v>
      </c>
      <c r="F55" s="174"/>
      <c r="G55" s="175">
        <f>ROUND(E55*F55,2)</f>
        <v>0</v>
      </c>
      <c r="H55" s="162"/>
      <c r="I55" s="161">
        <f>ROUND(E55*H55,2)</f>
        <v>0</v>
      </c>
      <c r="J55" s="162"/>
      <c r="K55" s="161">
        <f>ROUND(E55*J55,2)</f>
        <v>0</v>
      </c>
      <c r="L55" s="161">
        <v>21</v>
      </c>
      <c r="M55" s="161">
        <f>G55*(1+L55/100)</f>
        <v>0</v>
      </c>
      <c r="N55" s="161">
        <v>0.22106999999999999</v>
      </c>
      <c r="O55" s="161">
        <f>ROUND(E55*N55,2)</f>
        <v>32.340000000000003</v>
      </c>
      <c r="P55" s="161">
        <v>0</v>
      </c>
      <c r="Q55" s="161">
        <f>ROUND(E55*P55,2)</f>
        <v>0</v>
      </c>
      <c r="R55" s="161"/>
      <c r="S55" s="161" t="s">
        <v>128</v>
      </c>
      <c r="T55" s="161" t="s">
        <v>128</v>
      </c>
      <c r="U55" s="161">
        <v>0.185</v>
      </c>
      <c r="V55" s="161">
        <f>ROUND(E55*U55,2)</f>
        <v>27.06</v>
      </c>
      <c r="W55" s="161"/>
      <c r="X55" s="161" t="s">
        <v>163</v>
      </c>
      <c r="Y55" s="151"/>
      <c r="Z55" s="151"/>
      <c r="AA55" s="151"/>
      <c r="AB55" s="151"/>
      <c r="AC55" s="151"/>
      <c r="AD55" s="151"/>
      <c r="AE55" s="151"/>
      <c r="AF55" s="151"/>
      <c r="AG55" s="151" t="s">
        <v>164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96" t="s">
        <v>223</v>
      </c>
      <c r="D56" s="189"/>
      <c r="E56" s="190">
        <v>103.09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1"/>
      <c r="Z56" s="151"/>
      <c r="AA56" s="151"/>
      <c r="AB56" s="151"/>
      <c r="AC56" s="151"/>
      <c r="AD56" s="151"/>
      <c r="AE56" s="151"/>
      <c r="AF56" s="151"/>
      <c r="AG56" s="151" t="s">
        <v>166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6" t="s">
        <v>224</v>
      </c>
      <c r="D57" s="189"/>
      <c r="E57" s="190">
        <v>43.2</v>
      </c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51"/>
      <c r="Z57" s="151"/>
      <c r="AA57" s="151"/>
      <c r="AB57" s="151"/>
      <c r="AC57" s="151"/>
      <c r="AD57" s="151"/>
      <c r="AE57" s="151"/>
      <c r="AF57" s="151"/>
      <c r="AG57" s="151" t="s">
        <v>166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0">
        <v>14</v>
      </c>
      <c r="B58" s="171" t="s">
        <v>225</v>
      </c>
      <c r="C58" s="185" t="s">
        <v>226</v>
      </c>
      <c r="D58" s="172" t="s">
        <v>162</v>
      </c>
      <c r="E58" s="173">
        <v>51.545000000000002</v>
      </c>
      <c r="F58" s="174"/>
      <c r="G58" s="175">
        <f>ROUND(E58*F58,2)</f>
        <v>0</v>
      </c>
      <c r="H58" s="162"/>
      <c r="I58" s="161">
        <f>ROUND(E58*H58,2)</f>
        <v>0</v>
      </c>
      <c r="J58" s="162"/>
      <c r="K58" s="161">
        <f>ROUND(E58*J58,2)</f>
        <v>0</v>
      </c>
      <c r="L58" s="161">
        <v>21</v>
      </c>
      <c r="M58" s="161">
        <f>G58*(1+L58/100)</f>
        <v>0</v>
      </c>
      <c r="N58" s="161">
        <v>1.8000000000000001E-4</v>
      </c>
      <c r="O58" s="161">
        <f>ROUND(E58*N58,2)</f>
        <v>0.01</v>
      </c>
      <c r="P58" s="161">
        <v>0</v>
      </c>
      <c r="Q58" s="161">
        <f>ROUND(E58*P58,2)</f>
        <v>0</v>
      </c>
      <c r="R58" s="161"/>
      <c r="S58" s="161" t="s">
        <v>128</v>
      </c>
      <c r="T58" s="161" t="s">
        <v>128</v>
      </c>
      <c r="U58" s="161">
        <v>7.4999999999999997E-2</v>
      </c>
      <c r="V58" s="161">
        <f>ROUND(E58*U58,2)</f>
        <v>3.87</v>
      </c>
      <c r="W58" s="161"/>
      <c r="X58" s="161" t="s">
        <v>163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164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96" t="s">
        <v>227</v>
      </c>
      <c r="D59" s="189"/>
      <c r="E59" s="190">
        <v>51.545000000000002</v>
      </c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1"/>
      <c r="Z59" s="151"/>
      <c r="AA59" s="151"/>
      <c r="AB59" s="151"/>
      <c r="AC59" s="151"/>
      <c r="AD59" s="151"/>
      <c r="AE59" s="151"/>
      <c r="AF59" s="151"/>
      <c r="AG59" s="151" t="s">
        <v>166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0">
        <v>15</v>
      </c>
      <c r="B60" s="171" t="s">
        <v>228</v>
      </c>
      <c r="C60" s="185" t="s">
        <v>229</v>
      </c>
      <c r="D60" s="172" t="s">
        <v>162</v>
      </c>
      <c r="E60" s="173">
        <v>153.708</v>
      </c>
      <c r="F60" s="174"/>
      <c r="G60" s="175">
        <f>ROUND(E60*F60,2)</f>
        <v>0</v>
      </c>
      <c r="H60" s="162"/>
      <c r="I60" s="161">
        <f>ROUND(E60*H60,2)</f>
        <v>0</v>
      </c>
      <c r="J60" s="162"/>
      <c r="K60" s="161">
        <f>ROUND(E60*J60,2)</f>
        <v>0</v>
      </c>
      <c r="L60" s="161">
        <v>21</v>
      </c>
      <c r="M60" s="161">
        <f>G60*(1+L60/100)</f>
        <v>0</v>
      </c>
      <c r="N60" s="161">
        <v>3.0000000000000001E-5</v>
      </c>
      <c r="O60" s="161">
        <f>ROUND(E60*N60,2)</f>
        <v>0</v>
      </c>
      <c r="P60" s="161">
        <v>0</v>
      </c>
      <c r="Q60" s="161">
        <f>ROUND(E60*P60,2)</f>
        <v>0</v>
      </c>
      <c r="R60" s="161"/>
      <c r="S60" s="161" t="s">
        <v>128</v>
      </c>
      <c r="T60" s="161" t="s">
        <v>128</v>
      </c>
      <c r="U60" s="161">
        <v>4.3999999999999997E-2</v>
      </c>
      <c r="V60" s="161">
        <f>ROUND(E60*U60,2)</f>
        <v>6.76</v>
      </c>
      <c r="W60" s="161"/>
      <c r="X60" s="161" t="s">
        <v>163</v>
      </c>
      <c r="Y60" s="151"/>
      <c r="Z60" s="151"/>
      <c r="AA60" s="151"/>
      <c r="AB60" s="151"/>
      <c r="AC60" s="151"/>
      <c r="AD60" s="151"/>
      <c r="AE60" s="151"/>
      <c r="AF60" s="151"/>
      <c r="AG60" s="151" t="s">
        <v>164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58"/>
      <c r="B61" s="159"/>
      <c r="C61" s="196" t="s">
        <v>230</v>
      </c>
      <c r="D61" s="189"/>
      <c r="E61" s="190">
        <v>123.708</v>
      </c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51"/>
      <c r="Z61" s="151"/>
      <c r="AA61" s="151"/>
      <c r="AB61" s="151"/>
      <c r="AC61" s="151"/>
      <c r="AD61" s="151"/>
      <c r="AE61" s="151"/>
      <c r="AF61" s="151"/>
      <c r="AG61" s="151" t="s">
        <v>166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96" t="s">
        <v>231</v>
      </c>
      <c r="D62" s="189"/>
      <c r="E62" s="190">
        <v>10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1"/>
      <c r="Z62" s="151"/>
      <c r="AA62" s="151"/>
      <c r="AB62" s="151"/>
      <c r="AC62" s="151"/>
      <c r="AD62" s="151"/>
      <c r="AE62" s="151"/>
      <c r="AF62" s="151"/>
      <c r="AG62" s="151" t="s">
        <v>166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96" t="s">
        <v>232</v>
      </c>
      <c r="D63" s="189"/>
      <c r="E63" s="190">
        <v>20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1"/>
      <c r="Z63" s="151"/>
      <c r="AA63" s="151"/>
      <c r="AB63" s="151"/>
      <c r="AC63" s="151"/>
      <c r="AD63" s="151"/>
      <c r="AE63" s="151"/>
      <c r="AF63" s="151"/>
      <c r="AG63" s="151" t="s">
        <v>166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0">
        <v>16</v>
      </c>
      <c r="B64" s="171" t="s">
        <v>233</v>
      </c>
      <c r="C64" s="185" t="s">
        <v>234</v>
      </c>
      <c r="D64" s="172" t="s">
        <v>222</v>
      </c>
      <c r="E64" s="173">
        <v>153.6045</v>
      </c>
      <c r="F64" s="174"/>
      <c r="G64" s="175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21</v>
      </c>
      <c r="M64" s="161">
        <f>G64*(1+L64/100)</f>
        <v>0</v>
      </c>
      <c r="N64" s="161">
        <v>4.8000000000000001E-4</v>
      </c>
      <c r="O64" s="161">
        <f>ROUND(E64*N64,2)</f>
        <v>7.0000000000000007E-2</v>
      </c>
      <c r="P64" s="161">
        <v>0</v>
      </c>
      <c r="Q64" s="161">
        <f>ROUND(E64*P64,2)</f>
        <v>0</v>
      </c>
      <c r="R64" s="161" t="s">
        <v>215</v>
      </c>
      <c r="S64" s="161" t="s">
        <v>128</v>
      </c>
      <c r="T64" s="161" t="s">
        <v>128</v>
      </c>
      <c r="U64" s="161">
        <v>0</v>
      </c>
      <c r="V64" s="161">
        <f>ROUND(E64*U64,2)</f>
        <v>0</v>
      </c>
      <c r="W64" s="161"/>
      <c r="X64" s="161" t="s">
        <v>216</v>
      </c>
      <c r="Y64" s="151"/>
      <c r="Z64" s="151"/>
      <c r="AA64" s="151"/>
      <c r="AB64" s="151"/>
      <c r="AC64" s="151"/>
      <c r="AD64" s="151"/>
      <c r="AE64" s="151"/>
      <c r="AF64" s="151"/>
      <c r="AG64" s="151" t="s">
        <v>217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96" t="s">
        <v>235</v>
      </c>
      <c r="D65" s="189"/>
      <c r="E65" s="190">
        <v>153.6045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1"/>
      <c r="Z65" s="151"/>
      <c r="AA65" s="151"/>
      <c r="AB65" s="151"/>
      <c r="AC65" s="151"/>
      <c r="AD65" s="151"/>
      <c r="AE65" s="151"/>
      <c r="AF65" s="151"/>
      <c r="AG65" s="151" t="s">
        <v>166</v>
      </c>
      <c r="AH65" s="151">
        <v>5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0">
        <v>17</v>
      </c>
      <c r="B66" s="171" t="s">
        <v>236</v>
      </c>
      <c r="C66" s="185" t="s">
        <v>237</v>
      </c>
      <c r="D66" s="172" t="s">
        <v>162</v>
      </c>
      <c r="E66" s="173">
        <v>205.25299999999999</v>
      </c>
      <c r="F66" s="174"/>
      <c r="G66" s="175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21</v>
      </c>
      <c r="M66" s="161">
        <f>G66*(1+L66/100)</f>
        <v>0</v>
      </c>
      <c r="N66" s="161">
        <v>2.0000000000000001E-4</v>
      </c>
      <c r="O66" s="161">
        <f>ROUND(E66*N66,2)</f>
        <v>0.04</v>
      </c>
      <c r="P66" s="161">
        <v>0</v>
      </c>
      <c r="Q66" s="161">
        <f>ROUND(E66*P66,2)</f>
        <v>0</v>
      </c>
      <c r="R66" s="161" t="s">
        <v>215</v>
      </c>
      <c r="S66" s="161" t="s">
        <v>128</v>
      </c>
      <c r="T66" s="161" t="s">
        <v>128</v>
      </c>
      <c r="U66" s="161">
        <v>0</v>
      </c>
      <c r="V66" s="161">
        <f>ROUND(E66*U66,2)</f>
        <v>0</v>
      </c>
      <c r="W66" s="161"/>
      <c r="X66" s="161" t="s">
        <v>216</v>
      </c>
      <c r="Y66" s="151"/>
      <c r="Z66" s="151"/>
      <c r="AA66" s="151"/>
      <c r="AB66" s="151"/>
      <c r="AC66" s="151"/>
      <c r="AD66" s="151"/>
      <c r="AE66" s="151"/>
      <c r="AF66" s="151"/>
      <c r="AG66" s="151" t="s">
        <v>217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96" t="s">
        <v>238</v>
      </c>
      <c r="D67" s="189"/>
      <c r="E67" s="190">
        <v>153.708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51"/>
      <c r="Z67" s="151"/>
      <c r="AA67" s="151"/>
      <c r="AB67" s="151"/>
      <c r="AC67" s="151"/>
      <c r="AD67" s="151"/>
      <c r="AE67" s="151"/>
      <c r="AF67" s="151"/>
      <c r="AG67" s="151" t="s">
        <v>166</v>
      </c>
      <c r="AH67" s="151">
        <v>5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96" t="s">
        <v>239</v>
      </c>
      <c r="D68" s="189"/>
      <c r="E68" s="190">
        <v>51.545000000000002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1"/>
      <c r="Z68" s="151"/>
      <c r="AA68" s="151"/>
      <c r="AB68" s="151"/>
      <c r="AC68" s="151"/>
      <c r="AD68" s="151"/>
      <c r="AE68" s="151"/>
      <c r="AF68" s="151"/>
      <c r="AG68" s="151" t="s">
        <v>166</v>
      </c>
      <c r="AH68" s="151">
        <v>5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4" t="s">
        <v>123</v>
      </c>
      <c r="B69" s="165" t="s">
        <v>55</v>
      </c>
      <c r="C69" s="183" t="s">
        <v>56</v>
      </c>
      <c r="D69" s="166"/>
      <c r="E69" s="167"/>
      <c r="F69" s="168"/>
      <c r="G69" s="169">
        <f>SUMIF(AG70:AG76,"&lt;&gt;NOR",G70:G76)</f>
        <v>0</v>
      </c>
      <c r="H69" s="163"/>
      <c r="I69" s="163">
        <f>SUM(I70:I76)</f>
        <v>0</v>
      </c>
      <c r="J69" s="163"/>
      <c r="K69" s="163">
        <f>SUM(K70:K76)</f>
        <v>0</v>
      </c>
      <c r="L69" s="163"/>
      <c r="M69" s="163">
        <f>SUM(M70:M76)</f>
        <v>0</v>
      </c>
      <c r="N69" s="163"/>
      <c r="O69" s="163">
        <f>SUM(O70:O76)</f>
        <v>85.36</v>
      </c>
      <c r="P69" s="163"/>
      <c r="Q69" s="163">
        <f>SUM(Q70:Q76)</f>
        <v>0</v>
      </c>
      <c r="R69" s="163"/>
      <c r="S69" s="163"/>
      <c r="T69" s="163"/>
      <c r="U69" s="163"/>
      <c r="V69" s="163">
        <f>SUM(V70:V76)</f>
        <v>178.1</v>
      </c>
      <c r="W69" s="163"/>
      <c r="X69" s="163"/>
      <c r="AG69" t="s">
        <v>124</v>
      </c>
    </row>
    <row r="70" spans="1:60" outlineLevel="1" x14ac:dyDescent="0.2">
      <c r="A70" s="170">
        <v>18</v>
      </c>
      <c r="B70" s="171" t="s">
        <v>240</v>
      </c>
      <c r="C70" s="185" t="s">
        <v>241</v>
      </c>
      <c r="D70" s="172" t="s">
        <v>169</v>
      </c>
      <c r="E70" s="173">
        <v>46.354999999999997</v>
      </c>
      <c r="F70" s="174"/>
      <c r="G70" s="175">
        <f>ROUND(E70*F70,2)</f>
        <v>0</v>
      </c>
      <c r="H70" s="162"/>
      <c r="I70" s="161">
        <f>ROUND(E70*H70,2)</f>
        <v>0</v>
      </c>
      <c r="J70" s="162"/>
      <c r="K70" s="161">
        <f>ROUND(E70*J70,2)</f>
        <v>0</v>
      </c>
      <c r="L70" s="161">
        <v>21</v>
      </c>
      <c r="M70" s="161">
        <f>G70*(1+L70/100)</f>
        <v>0</v>
      </c>
      <c r="N70" s="161">
        <v>1.84144</v>
      </c>
      <c r="O70" s="161">
        <f>ROUND(E70*N70,2)</f>
        <v>85.36</v>
      </c>
      <c r="P70" s="161">
        <v>0</v>
      </c>
      <c r="Q70" s="161">
        <f>ROUND(E70*P70,2)</f>
        <v>0</v>
      </c>
      <c r="R70" s="161"/>
      <c r="S70" s="161" t="s">
        <v>128</v>
      </c>
      <c r="T70" s="161" t="s">
        <v>128</v>
      </c>
      <c r="U70" s="161">
        <v>3.8420000000000001</v>
      </c>
      <c r="V70" s="161">
        <f>ROUND(E70*U70,2)</f>
        <v>178.1</v>
      </c>
      <c r="W70" s="161"/>
      <c r="X70" s="161" t="s">
        <v>163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164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6" t="s">
        <v>242</v>
      </c>
      <c r="D71" s="189"/>
      <c r="E71" s="190">
        <v>16.8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51"/>
      <c r="Z71" s="151"/>
      <c r="AA71" s="151"/>
      <c r="AB71" s="151"/>
      <c r="AC71" s="151"/>
      <c r="AD71" s="151"/>
      <c r="AE71" s="151"/>
      <c r="AF71" s="151"/>
      <c r="AG71" s="151" t="s">
        <v>166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96" t="s">
        <v>243</v>
      </c>
      <c r="D72" s="189"/>
      <c r="E72" s="190">
        <v>16.8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1"/>
      <c r="Z72" s="151"/>
      <c r="AA72" s="151"/>
      <c r="AB72" s="151"/>
      <c r="AC72" s="151"/>
      <c r="AD72" s="151"/>
      <c r="AE72" s="151"/>
      <c r="AF72" s="151"/>
      <c r="AG72" s="151" t="s">
        <v>166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96" t="s">
        <v>244</v>
      </c>
      <c r="D73" s="189"/>
      <c r="E73" s="190">
        <v>4.6500000000000004</v>
      </c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1"/>
      <c r="Z73" s="151"/>
      <c r="AA73" s="151"/>
      <c r="AB73" s="151"/>
      <c r="AC73" s="151"/>
      <c r="AD73" s="151"/>
      <c r="AE73" s="151"/>
      <c r="AF73" s="151"/>
      <c r="AG73" s="151" t="s">
        <v>166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96" t="s">
        <v>245</v>
      </c>
      <c r="D74" s="189"/>
      <c r="E74" s="190">
        <v>7.7549999999999999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1"/>
      <c r="Z74" s="151"/>
      <c r="AA74" s="151"/>
      <c r="AB74" s="151"/>
      <c r="AC74" s="151"/>
      <c r="AD74" s="151"/>
      <c r="AE74" s="151"/>
      <c r="AF74" s="151"/>
      <c r="AG74" s="151" t="s">
        <v>166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96" t="s">
        <v>246</v>
      </c>
      <c r="D75" s="189"/>
      <c r="E75" s="190">
        <v>0.35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51"/>
      <c r="Z75" s="151"/>
      <c r="AA75" s="151"/>
      <c r="AB75" s="151"/>
      <c r="AC75" s="151"/>
      <c r="AD75" s="151"/>
      <c r="AE75" s="151"/>
      <c r="AF75" s="151"/>
      <c r="AG75" s="151" t="s">
        <v>166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6">
        <v>19</v>
      </c>
      <c r="B76" s="177" t="s">
        <v>247</v>
      </c>
      <c r="C76" s="184" t="s">
        <v>248</v>
      </c>
      <c r="D76" s="178" t="s">
        <v>138</v>
      </c>
      <c r="E76" s="179">
        <v>1</v>
      </c>
      <c r="F76" s="180"/>
      <c r="G76" s="181">
        <f>ROUND(E76*F76,2)</f>
        <v>0</v>
      </c>
      <c r="H76" s="162"/>
      <c r="I76" s="161">
        <f>ROUND(E76*H76,2)</f>
        <v>0</v>
      </c>
      <c r="J76" s="162"/>
      <c r="K76" s="161">
        <f>ROUND(E76*J76,2)</f>
        <v>0</v>
      </c>
      <c r="L76" s="161">
        <v>21</v>
      </c>
      <c r="M76" s="161">
        <f>G76*(1+L76/100)</f>
        <v>0</v>
      </c>
      <c r="N76" s="161">
        <v>0</v>
      </c>
      <c r="O76" s="161">
        <f>ROUND(E76*N76,2)</f>
        <v>0</v>
      </c>
      <c r="P76" s="161">
        <v>0</v>
      </c>
      <c r="Q76" s="161">
        <f>ROUND(E76*P76,2)</f>
        <v>0</v>
      </c>
      <c r="R76" s="161"/>
      <c r="S76" s="161" t="s">
        <v>139</v>
      </c>
      <c r="T76" s="161" t="s">
        <v>129</v>
      </c>
      <c r="U76" s="161">
        <v>0</v>
      </c>
      <c r="V76" s="161">
        <f>ROUND(E76*U76,2)</f>
        <v>0</v>
      </c>
      <c r="W76" s="161"/>
      <c r="X76" s="161" t="s">
        <v>163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164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">
      <c r="A77" s="164" t="s">
        <v>123</v>
      </c>
      <c r="B77" s="165" t="s">
        <v>57</v>
      </c>
      <c r="C77" s="183" t="s">
        <v>58</v>
      </c>
      <c r="D77" s="166"/>
      <c r="E77" s="167"/>
      <c r="F77" s="168"/>
      <c r="G77" s="169">
        <f>SUMIF(AG78:AG98,"&lt;&gt;NOR",G78:G98)</f>
        <v>0</v>
      </c>
      <c r="H77" s="163"/>
      <c r="I77" s="163">
        <f>SUM(I78:I98)</f>
        <v>0</v>
      </c>
      <c r="J77" s="163"/>
      <c r="K77" s="163">
        <f>SUM(K78:K98)</f>
        <v>0</v>
      </c>
      <c r="L77" s="163"/>
      <c r="M77" s="163">
        <f>SUM(M78:M98)</f>
        <v>0</v>
      </c>
      <c r="N77" s="163"/>
      <c r="O77" s="163">
        <f>SUM(O78:O98)</f>
        <v>15.58</v>
      </c>
      <c r="P77" s="163"/>
      <c r="Q77" s="163">
        <f>SUM(Q78:Q98)</f>
        <v>0</v>
      </c>
      <c r="R77" s="163"/>
      <c r="S77" s="163"/>
      <c r="T77" s="163"/>
      <c r="U77" s="163"/>
      <c r="V77" s="163">
        <f>SUM(V78:V98)</f>
        <v>327.86</v>
      </c>
      <c r="W77" s="163"/>
      <c r="X77" s="163"/>
      <c r="AG77" t="s">
        <v>124</v>
      </c>
    </row>
    <row r="78" spans="1:60" ht="22.5" outlineLevel="1" x14ac:dyDescent="0.2">
      <c r="A78" s="170">
        <v>20</v>
      </c>
      <c r="B78" s="171" t="s">
        <v>249</v>
      </c>
      <c r="C78" s="185" t="s">
        <v>250</v>
      </c>
      <c r="D78" s="172" t="s">
        <v>162</v>
      </c>
      <c r="E78" s="173">
        <v>161.31299999999999</v>
      </c>
      <c r="F78" s="174"/>
      <c r="G78" s="175">
        <f>ROUND(E78*F78,2)</f>
        <v>0</v>
      </c>
      <c r="H78" s="162"/>
      <c r="I78" s="161">
        <f>ROUND(E78*H78,2)</f>
        <v>0</v>
      </c>
      <c r="J78" s="162"/>
      <c r="K78" s="161">
        <f>ROUND(E78*J78,2)</f>
        <v>0</v>
      </c>
      <c r="L78" s="161">
        <v>21</v>
      </c>
      <c r="M78" s="161">
        <f>G78*(1+L78/100)</f>
        <v>0</v>
      </c>
      <c r="N78" s="161">
        <v>3.2599999999999999E-3</v>
      </c>
      <c r="O78" s="161">
        <f>ROUND(E78*N78,2)</f>
        <v>0.53</v>
      </c>
      <c r="P78" s="161">
        <v>0</v>
      </c>
      <c r="Q78" s="161">
        <f>ROUND(E78*P78,2)</f>
        <v>0</v>
      </c>
      <c r="R78" s="161"/>
      <c r="S78" s="161" t="s">
        <v>128</v>
      </c>
      <c r="T78" s="161" t="s">
        <v>128</v>
      </c>
      <c r="U78" s="161">
        <v>0.24</v>
      </c>
      <c r="V78" s="161">
        <f>ROUND(E78*U78,2)</f>
        <v>38.72</v>
      </c>
      <c r="W78" s="161"/>
      <c r="X78" s="161" t="s">
        <v>163</v>
      </c>
      <c r="Y78" s="151"/>
      <c r="Z78" s="151"/>
      <c r="AA78" s="151"/>
      <c r="AB78" s="151"/>
      <c r="AC78" s="151"/>
      <c r="AD78" s="151"/>
      <c r="AE78" s="151"/>
      <c r="AF78" s="151"/>
      <c r="AG78" s="151" t="s">
        <v>251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6" t="s">
        <v>252</v>
      </c>
      <c r="D79" s="189"/>
      <c r="E79" s="190">
        <v>161.31299999999999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51"/>
      <c r="Z79" s="151"/>
      <c r="AA79" s="151"/>
      <c r="AB79" s="151"/>
      <c r="AC79" s="151"/>
      <c r="AD79" s="151"/>
      <c r="AE79" s="151"/>
      <c r="AF79" s="151"/>
      <c r="AG79" s="151" t="s">
        <v>166</v>
      </c>
      <c r="AH79" s="151">
        <v>5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0">
        <v>21</v>
      </c>
      <c r="B80" s="171" t="s">
        <v>253</v>
      </c>
      <c r="C80" s="185" t="s">
        <v>254</v>
      </c>
      <c r="D80" s="172" t="s">
        <v>162</v>
      </c>
      <c r="E80" s="173">
        <v>91.41</v>
      </c>
      <c r="F80" s="174"/>
      <c r="G80" s="175">
        <f>ROUND(E80*F80,2)</f>
        <v>0</v>
      </c>
      <c r="H80" s="162"/>
      <c r="I80" s="161">
        <f>ROUND(E80*H80,2)</f>
        <v>0</v>
      </c>
      <c r="J80" s="162"/>
      <c r="K80" s="161">
        <f>ROUND(E80*J80,2)</f>
        <v>0</v>
      </c>
      <c r="L80" s="161">
        <v>21</v>
      </c>
      <c r="M80" s="161">
        <f>G80*(1+L80/100)</f>
        <v>0</v>
      </c>
      <c r="N80" s="161">
        <v>4.1999999999999997E-3</v>
      </c>
      <c r="O80" s="161">
        <f>ROUND(E80*N80,2)</f>
        <v>0.38</v>
      </c>
      <c r="P80" s="161">
        <v>0</v>
      </c>
      <c r="Q80" s="161">
        <f>ROUND(E80*P80,2)</f>
        <v>0</v>
      </c>
      <c r="R80" s="161"/>
      <c r="S80" s="161" t="s">
        <v>128</v>
      </c>
      <c r="T80" s="161" t="s">
        <v>155</v>
      </c>
      <c r="U80" s="161">
        <v>0.245</v>
      </c>
      <c r="V80" s="161">
        <f>ROUND(E80*U80,2)</f>
        <v>22.4</v>
      </c>
      <c r="W80" s="161"/>
      <c r="X80" s="161" t="s">
        <v>163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164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6" t="s">
        <v>255</v>
      </c>
      <c r="D81" s="189"/>
      <c r="E81" s="190">
        <v>91.41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1"/>
      <c r="Z81" s="151"/>
      <c r="AA81" s="151"/>
      <c r="AB81" s="151"/>
      <c r="AC81" s="151"/>
      <c r="AD81" s="151"/>
      <c r="AE81" s="151"/>
      <c r="AF81" s="151"/>
      <c r="AG81" s="151" t="s">
        <v>166</v>
      </c>
      <c r="AH81" s="151">
        <v>5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70">
        <v>22</v>
      </c>
      <c r="B82" s="171" t="s">
        <v>256</v>
      </c>
      <c r="C82" s="185" t="s">
        <v>257</v>
      </c>
      <c r="D82" s="172" t="s">
        <v>162</v>
      </c>
      <c r="E82" s="173">
        <v>161.31299999999999</v>
      </c>
      <c r="F82" s="174"/>
      <c r="G82" s="175">
        <f>ROUND(E82*F82,2)</f>
        <v>0</v>
      </c>
      <c r="H82" s="162"/>
      <c r="I82" s="161">
        <f>ROUND(E82*H82,2)</f>
        <v>0</v>
      </c>
      <c r="J82" s="162"/>
      <c r="K82" s="161">
        <f>ROUND(E82*J82,2)</f>
        <v>0</v>
      </c>
      <c r="L82" s="161">
        <v>21</v>
      </c>
      <c r="M82" s="161">
        <f>G82*(1+L82/100)</f>
        <v>0</v>
      </c>
      <c r="N82" s="161">
        <v>2.6249999999999999E-2</v>
      </c>
      <c r="O82" s="161">
        <f>ROUND(E82*N82,2)</f>
        <v>4.2300000000000004</v>
      </c>
      <c r="P82" s="161">
        <v>0</v>
      </c>
      <c r="Q82" s="161">
        <f>ROUND(E82*P82,2)</f>
        <v>0</v>
      </c>
      <c r="R82" s="161"/>
      <c r="S82" s="161" t="s">
        <v>128</v>
      </c>
      <c r="T82" s="161" t="s">
        <v>128</v>
      </c>
      <c r="U82" s="161">
        <v>0.48</v>
      </c>
      <c r="V82" s="161">
        <f>ROUND(E82*U82,2)</f>
        <v>77.430000000000007</v>
      </c>
      <c r="W82" s="161"/>
      <c r="X82" s="161" t="s">
        <v>163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164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96" t="s">
        <v>258</v>
      </c>
      <c r="D83" s="189"/>
      <c r="E83" s="190">
        <v>161.31299999999999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51"/>
      <c r="Z83" s="151"/>
      <c r="AA83" s="151"/>
      <c r="AB83" s="151"/>
      <c r="AC83" s="151"/>
      <c r="AD83" s="151"/>
      <c r="AE83" s="151"/>
      <c r="AF83" s="151"/>
      <c r="AG83" s="151" t="s">
        <v>166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0">
        <v>23</v>
      </c>
      <c r="B84" s="171" t="s">
        <v>259</v>
      </c>
      <c r="C84" s="185" t="s">
        <v>260</v>
      </c>
      <c r="D84" s="172" t="s">
        <v>162</v>
      </c>
      <c r="E84" s="173">
        <v>161.31299999999999</v>
      </c>
      <c r="F84" s="174"/>
      <c r="G84" s="175">
        <f>ROUND(E84*F84,2)</f>
        <v>0</v>
      </c>
      <c r="H84" s="162"/>
      <c r="I84" s="161">
        <f>ROUND(E84*H84,2)</f>
        <v>0</v>
      </c>
      <c r="J84" s="162"/>
      <c r="K84" s="161">
        <f>ROUND(E84*J84,2)</f>
        <v>0</v>
      </c>
      <c r="L84" s="161">
        <v>21</v>
      </c>
      <c r="M84" s="161">
        <f>G84*(1+L84/100)</f>
        <v>0</v>
      </c>
      <c r="N84" s="161">
        <v>3.2000000000000003E-4</v>
      </c>
      <c r="O84" s="161">
        <f>ROUND(E84*N84,2)</f>
        <v>0.05</v>
      </c>
      <c r="P84" s="161">
        <v>0</v>
      </c>
      <c r="Q84" s="161">
        <f>ROUND(E84*P84,2)</f>
        <v>0</v>
      </c>
      <c r="R84" s="161"/>
      <c r="S84" s="161" t="s">
        <v>128</v>
      </c>
      <c r="T84" s="161" t="s">
        <v>128</v>
      </c>
      <c r="U84" s="161">
        <v>7.0000000000000007E-2</v>
      </c>
      <c r="V84" s="161">
        <f>ROUND(E84*U84,2)</f>
        <v>11.29</v>
      </c>
      <c r="W84" s="161"/>
      <c r="X84" s="161" t="s">
        <v>163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164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96" t="s">
        <v>258</v>
      </c>
      <c r="D85" s="189"/>
      <c r="E85" s="190">
        <v>161.31299999999999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51"/>
      <c r="Z85" s="151"/>
      <c r="AA85" s="151"/>
      <c r="AB85" s="151"/>
      <c r="AC85" s="151"/>
      <c r="AD85" s="151"/>
      <c r="AE85" s="151"/>
      <c r="AF85" s="151"/>
      <c r="AG85" s="151" t="s">
        <v>166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70">
        <v>24</v>
      </c>
      <c r="B86" s="171" t="s">
        <v>261</v>
      </c>
      <c r="C86" s="185" t="s">
        <v>262</v>
      </c>
      <c r="D86" s="172" t="s">
        <v>222</v>
      </c>
      <c r="E86" s="173">
        <v>80</v>
      </c>
      <c r="F86" s="174"/>
      <c r="G86" s="175">
        <f>ROUND(E86*F86,2)</f>
        <v>0</v>
      </c>
      <c r="H86" s="162"/>
      <c r="I86" s="161">
        <f>ROUND(E86*H86,2)</f>
        <v>0</v>
      </c>
      <c r="J86" s="162"/>
      <c r="K86" s="161">
        <f>ROUND(E86*J86,2)</f>
        <v>0</v>
      </c>
      <c r="L86" s="161">
        <v>21</v>
      </c>
      <c r="M86" s="161">
        <f>G86*(1+L86/100)</f>
        <v>0</v>
      </c>
      <c r="N86" s="161">
        <v>1.7330000000000002E-2</v>
      </c>
      <c r="O86" s="161">
        <f>ROUND(E86*N86,2)</f>
        <v>1.39</v>
      </c>
      <c r="P86" s="161">
        <v>0</v>
      </c>
      <c r="Q86" s="161">
        <f>ROUND(E86*P86,2)</f>
        <v>0</v>
      </c>
      <c r="R86" s="161"/>
      <c r="S86" s="161" t="s">
        <v>128</v>
      </c>
      <c r="T86" s="161" t="s">
        <v>128</v>
      </c>
      <c r="U86" s="161">
        <v>0.253</v>
      </c>
      <c r="V86" s="161">
        <f>ROUND(E86*U86,2)</f>
        <v>20.239999999999998</v>
      </c>
      <c r="W86" s="161"/>
      <c r="X86" s="161" t="s">
        <v>163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164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96" t="s">
        <v>263</v>
      </c>
      <c r="D87" s="189"/>
      <c r="E87" s="190">
        <v>80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1"/>
      <c r="Z87" s="151"/>
      <c r="AA87" s="151"/>
      <c r="AB87" s="151"/>
      <c r="AC87" s="151"/>
      <c r="AD87" s="151"/>
      <c r="AE87" s="151"/>
      <c r="AF87" s="151"/>
      <c r="AG87" s="151" t="s">
        <v>166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70">
        <v>25</v>
      </c>
      <c r="B88" s="171" t="s">
        <v>264</v>
      </c>
      <c r="C88" s="185" t="s">
        <v>265</v>
      </c>
      <c r="D88" s="172" t="s">
        <v>162</v>
      </c>
      <c r="E88" s="173">
        <v>91.41</v>
      </c>
      <c r="F88" s="174"/>
      <c r="G88" s="175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21</v>
      </c>
      <c r="M88" s="161">
        <f>G88*(1+L88/100)</f>
        <v>0</v>
      </c>
      <c r="N88" s="161">
        <v>3.6700000000000001E-3</v>
      </c>
      <c r="O88" s="161">
        <f>ROUND(E88*N88,2)</f>
        <v>0.34</v>
      </c>
      <c r="P88" s="161">
        <v>0</v>
      </c>
      <c r="Q88" s="161">
        <f>ROUND(E88*P88,2)</f>
        <v>0</v>
      </c>
      <c r="R88" s="161"/>
      <c r="S88" s="161" t="s">
        <v>128</v>
      </c>
      <c r="T88" s="161" t="s">
        <v>128</v>
      </c>
      <c r="U88" s="161">
        <v>0.36199999999999999</v>
      </c>
      <c r="V88" s="161">
        <f>ROUND(E88*U88,2)</f>
        <v>33.090000000000003</v>
      </c>
      <c r="W88" s="161"/>
      <c r="X88" s="161" t="s">
        <v>163</v>
      </c>
      <c r="Y88" s="151"/>
      <c r="Z88" s="151"/>
      <c r="AA88" s="151"/>
      <c r="AB88" s="151"/>
      <c r="AC88" s="151"/>
      <c r="AD88" s="151"/>
      <c r="AE88" s="151"/>
      <c r="AF88" s="151"/>
      <c r="AG88" s="151" t="s">
        <v>164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96" t="s">
        <v>266</v>
      </c>
      <c r="D89" s="189"/>
      <c r="E89" s="190"/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51"/>
      <c r="Z89" s="151"/>
      <c r="AA89" s="151"/>
      <c r="AB89" s="151"/>
      <c r="AC89" s="151"/>
      <c r="AD89" s="151"/>
      <c r="AE89" s="151"/>
      <c r="AF89" s="151"/>
      <c r="AG89" s="151" t="s">
        <v>166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96" t="s">
        <v>267</v>
      </c>
      <c r="D90" s="189"/>
      <c r="E90" s="190">
        <v>33.6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51"/>
      <c r="Z90" s="151"/>
      <c r="AA90" s="151"/>
      <c r="AB90" s="151"/>
      <c r="AC90" s="151"/>
      <c r="AD90" s="151"/>
      <c r="AE90" s="151"/>
      <c r="AF90" s="151"/>
      <c r="AG90" s="151" t="s">
        <v>166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96" t="s">
        <v>268</v>
      </c>
      <c r="D91" s="189"/>
      <c r="E91" s="190">
        <v>33.6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51"/>
      <c r="Z91" s="151"/>
      <c r="AA91" s="151"/>
      <c r="AB91" s="151"/>
      <c r="AC91" s="151"/>
      <c r="AD91" s="151"/>
      <c r="AE91" s="151"/>
      <c r="AF91" s="151"/>
      <c r="AG91" s="151" t="s">
        <v>166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6" t="s">
        <v>269</v>
      </c>
      <c r="D92" s="189"/>
      <c r="E92" s="190">
        <v>9.3000000000000007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51"/>
      <c r="Z92" s="151"/>
      <c r="AA92" s="151"/>
      <c r="AB92" s="151"/>
      <c r="AC92" s="151"/>
      <c r="AD92" s="151"/>
      <c r="AE92" s="151"/>
      <c r="AF92" s="151"/>
      <c r="AG92" s="151" t="s">
        <v>166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96" t="s">
        <v>270</v>
      </c>
      <c r="D93" s="189"/>
      <c r="E93" s="190">
        <v>6.6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61"/>
      <c r="Y93" s="151"/>
      <c r="Z93" s="151"/>
      <c r="AA93" s="151"/>
      <c r="AB93" s="151"/>
      <c r="AC93" s="151"/>
      <c r="AD93" s="151"/>
      <c r="AE93" s="151"/>
      <c r="AF93" s="151"/>
      <c r="AG93" s="151" t="s">
        <v>166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7" t="s">
        <v>271</v>
      </c>
      <c r="D94" s="191"/>
      <c r="E94" s="192">
        <v>8.31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51"/>
      <c r="Z94" s="151"/>
      <c r="AA94" s="151"/>
      <c r="AB94" s="151"/>
      <c r="AC94" s="151"/>
      <c r="AD94" s="151"/>
      <c r="AE94" s="151"/>
      <c r="AF94" s="151"/>
      <c r="AG94" s="151" t="s">
        <v>166</v>
      </c>
      <c r="AH94" s="151">
        <v>4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0">
        <v>26</v>
      </c>
      <c r="B95" s="171" t="s">
        <v>272</v>
      </c>
      <c r="C95" s="185" t="s">
        <v>273</v>
      </c>
      <c r="D95" s="172" t="s">
        <v>162</v>
      </c>
      <c r="E95" s="173">
        <v>161.31299999999999</v>
      </c>
      <c r="F95" s="174"/>
      <c r="G95" s="175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21</v>
      </c>
      <c r="M95" s="161">
        <f>G95*(1+L95/100)</f>
        <v>0</v>
      </c>
      <c r="N95" s="161">
        <v>5.3699999999999998E-2</v>
      </c>
      <c r="O95" s="161">
        <f>ROUND(E95*N95,2)</f>
        <v>8.66</v>
      </c>
      <c r="P95" s="161">
        <v>0</v>
      </c>
      <c r="Q95" s="161">
        <f>ROUND(E95*P95,2)</f>
        <v>0</v>
      </c>
      <c r="R95" s="161"/>
      <c r="S95" s="161" t="s">
        <v>128</v>
      </c>
      <c r="T95" s="161" t="s">
        <v>128</v>
      </c>
      <c r="U95" s="161">
        <v>0.34300000000000003</v>
      </c>
      <c r="V95" s="161">
        <f>ROUND(E95*U95,2)</f>
        <v>55.33</v>
      </c>
      <c r="W95" s="161"/>
      <c r="X95" s="161" t="s">
        <v>163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164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96" t="s">
        <v>274</v>
      </c>
      <c r="D96" s="189"/>
      <c r="E96" s="190">
        <v>161.31299999999999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51"/>
      <c r="Z96" s="151"/>
      <c r="AA96" s="151"/>
      <c r="AB96" s="151"/>
      <c r="AC96" s="151"/>
      <c r="AD96" s="151"/>
      <c r="AE96" s="151"/>
      <c r="AF96" s="151"/>
      <c r="AG96" s="151" t="s">
        <v>166</v>
      </c>
      <c r="AH96" s="151">
        <v>5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70">
        <v>27</v>
      </c>
      <c r="B97" s="171" t="s">
        <v>275</v>
      </c>
      <c r="C97" s="185" t="s">
        <v>276</v>
      </c>
      <c r="D97" s="172" t="s">
        <v>162</v>
      </c>
      <c r="E97" s="173">
        <v>161.31299999999999</v>
      </c>
      <c r="F97" s="174"/>
      <c r="G97" s="175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21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128</v>
      </c>
      <c r="T97" s="161" t="s">
        <v>128</v>
      </c>
      <c r="U97" s="161">
        <v>0.43</v>
      </c>
      <c r="V97" s="161">
        <f>ROUND(E97*U97,2)</f>
        <v>69.36</v>
      </c>
      <c r="W97" s="161"/>
      <c r="X97" s="161" t="s">
        <v>163</v>
      </c>
      <c r="Y97" s="151"/>
      <c r="Z97" s="151"/>
      <c r="AA97" s="151"/>
      <c r="AB97" s="151"/>
      <c r="AC97" s="151"/>
      <c r="AD97" s="151"/>
      <c r="AE97" s="151"/>
      <c r="AF97" s="151"/>
      <c r="AG97" s="151" t="s">
        <v>164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96" t="s">
        <v>258</v>
      </c>
      <c r="D98" s="189"/>
      <c r="E98" s="190">
        <v>161.31299999999999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51"/>
      <c r="Z98" s="151"/>
      <c r="AA98" s="151"/>
      <c r="AB98" s="151"/>
      <c r="AC98" s="151"/>
      <c r="AD98" s="151"/>
      <c r="AE98" s="151"/>
      <c r="AF98" s="151"/>
      <c r="AG98" s="151" t="s">
        <v>166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4" t="s">
        <v>123</v>
      </c>
      <c r="B99" s="165" t="s">
        <v>59</v>
      </c>
      <c r="C99" s="183" t="s">
        <v>60</v>
      </c>
      <c r="D99" s="166"/>
      <c r="E99" s="167"/>
      <c r="F99" s="168"/>
      <c r="G99" s="169">
        <f>SUMIF(AG100:AG167,"&lt;&gt;NOR",G100:G167)</f>
        <v>0</v>
      </c>
      <c r="H99" s="163"/>
      <c r="I99" s="163">
        <f>SUM(I100:I167)</f>
        <v>0</v>
      </c>
      <c r="J99" s="163"/>
      <c r="K99" s="163">
        <f>SUM(K100:K167)</f>
        <v>0</v>
      </c>
      <c r="L99" s="163"/>
      <c r="M99" s="163">
        <f>SUM(M100:M167)</f>
        <v>0</v>
      </c>
      <c r="N99" s="163"/>
      <c r="O99" s="163">
        <f>SUM(O100:O167)</f>
        <v>29.45</v>
      </c>
      <c r="P99" s="163"/>
      <c r="Q99" s="163">
        <f>SUM(Q100:Q167)</f>
        <v>0</v>
      </c>
      <c r="R99" s="163"/>
      <c r="S99" s="163"/>
      <c r="T99" s="163"/>
      <c r="U99" s="163"/>
      <c r="V99" s="163">
        <f>SUM(V100:V167)</f>
        <v>1933.5199999999998</v>
      </c>
      <c r="W99" s="163"/>
      <c r="X99" s="163"/>
      <c r="AG99" t="s">
        <v>124</v>
      </c>
    </row>
    <row r="100" spans="1:60" outlineLevel="1" x14ac:dyDescent="0.2">
      <c r="A100" s="170">
        <v>28</v>
      </c>
      <c r="B100" s="171" t="s">
        <v>277</v>
      </c>
      <c r="C100" s="185" t="s">
        <v>278</v>
      </c>
      <c r="D100" s="172" t="s">
        <v>162</v>
      </c>
      <c r="E100" s="173">
        <v>61.853999999999999</v>
      </c>
      <c r="F100" s="174"/>
      <c r="G100" s="175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21</v>
      </c>
      <c r="M100" s="161">
        <f>G100*(1+L100/100)</f>
        <v>0</v>
      </c>
      <c r="N100" s="161">
        <v>4.5199999999999997E-3</v>
      </c>
      <c r="O100" s="161">
        <f>ROUND(E100*N100,2)</f>
        <v>0.28000000000000003</v>
      </c>
      <c r="P100" s="161">
        <v>0</v>
      </c>
      <c r="Q100" s="161">
        <f>ROUND(E100*P100,2)</f>
        <v>0</v>
      </c>
      <c r="R100" s="161"/>
      <c r="S100" s="161" t="s">
        <v>128</v>
      </c>
      <c r="T100" s="161" t="s">
        <v>128</v>
      </c>
      <c r="U100" s="161">
        <v>0.22800999999999999</v>
      </c>
      <c r="V100" s="161">
        <f>ROUND(E100*U100,2)</f>
        <v>14.1</v>
      </c>
      <c r="W100" s="161"/>
      <c r="X100" s="161" t="s">
        <v>163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164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6" t="s">
        <v>279</v>
      </c>
      <c r="D101" s="189"/>
      <c r="E101" s="190">
        <v>61.853999999999999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166</v>
      </c>
      <c r="AH101" s="151">
        <v>5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0">
        <v>29</v>
      </c>
      <c r="B102" s="171" t="s">
        <v>280</v>
      </c>
      <c r="C102" s="185" t="s">
        <v>281</v>
      </c>
      <c r="D102" s="172" t="s">
        <v>162</v>
      </c>
      <c r="E102" s="173">
        <v>111.102</v>
      </c>
      <c r="F102" s="174"/>
      <c r="G102" s="175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21</v>
      </c>
      <c r="M102" s="161">
        <f>G102*(1+L102/100)</f>
        <v>0</v>
      </c>
      <c r="N102" s="161">
        <v>4.0000000000000003E-5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128</v>
      </c>
      <c r="T102" s="161" t="s">
        <v>128</v>
      </c>
      <c r="U102" s="161">
        <v>7.8E-2</v>
      </c>
      <c r="V102" s="161">
        <f>ROUND(E102*U102,2)</f>
        <v>8.67</v>
      </c>
      <c r="W102" s="161"/>
      <c r="X102" s="161" t="s">
        <v>163</v>
      </c>
      <c r="Y102" s="151"/>
      <c r="Z102" s="151"/>
      <c r="AA102" s="151"/>
      <c r="AB102" s="151"/>
      <c r="AC102" s="151"/>
      <c r="AD102" s="151"/>
      <c r="AE102" s="151"/>
      <c r="AF102" s="151"/>
      <c r="AG102" s="151" t="s">
        <v>251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6" t="s">
        <v>282</v>
      </c>
      <c r="D103" s="189"/>
      <c r="E103" s="190">
        <v>0.36399999999999999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166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6" t="s">
        <v>283</v>
      </c>
      <c r="D104" s="189"/>
      <c r="E104" s="190">
        <v>0.70150000000000001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166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6" t="s">
        <v>284</v>
      </c>
      <c r="D105" s="189"/>
      <c r="E105" s="190">
        <v>6.6974999999999998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6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166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96" t="s">
        <v>285</v>
      </c>
      <c r="D106" s="189"/>
      <c r="E106" s="190">
        <v>3.24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166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96" t="s">
        <v>286</v>
      </c>
      <c r="D107" s="189"/>
      <c r="E107" s="190">
        <v>50.4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166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96" t="s">
        <v>287</v>
      </c>
      <c r="D108" s="189"/>
      <c r="E108" s="190">
        <v>22.05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166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96" t="s">
        <v>288</v>
      </c>
      <c r="D109" s="189"/>
      <c r="E109" s="190">
        <v>23.184000000000001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166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96" t="s">
        <v>289</v>
      </c>
      <c r="D110" s="189"/>
      <c r="E110" s="190">
        <v>4.4649999999999999</v>
      </c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166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0">
        <v>30</v>
      </c>
      <c r="B111" s="171" t="s">
        <v>290</v>
      </c>
      <c r="C111" s="185" t="s">
        <v>291</v>
      </c>
      <c r="D111" s="172" t="s">
        <v>162</v>
      </c>
      <c r="E111" s="173">
        <v>86.603999999999999</v>
      </c>
      <c r="F111" s="174"/>
      <c r="G111" s="175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21</v>
      </c>
      <c r="M111" s="161">
        <f>G111*(1+L111/100)</f>
        <v>0</v>
      </c>
      <c r="N111" s="161">
        <v>8.0000000000000002E-3</v>
      </c>
      <c r="O111" s="161">
        <f>ROUND(E111*N111,2)</f>
        <v>0.69</v>
      </c>
      <c r="P111" s="161">
        <v>0</v>
      </c>
      <c r="Q111" s="161">
        <f>ROUND(E111*P111,2)</f>
        <v>0</v>
      </c>
      <c r="R111" s="161"/>
      <c r="S111" s="161" t="s">
        <v>128</v>
      </c>
      <c r="T111" s="161" t="s">
        <v>128</v>
      </c>
      <c r="U111" s="161">
        <v>0.111</v>
      </c>
      <c r="V111" s="161">
        <f>ROUND(E111*U111,2)</f>
        <v>9.61</v>
      </c>
      <c r="W111" s="161"/>
      <c r="X111" s="161" t="s">
        <v>163</v>
      </c>
      <c r="Y111" s="151"/>
      <c r="Z111" s="151"/>
      <c r="AA111" s="151"/>
      <c r="AB111" s="151"/>
      <c r="AC111" s="151"/>
      <c r="AD111" s="151"/>
      <c r="AE111" s="151"/>
      <c r="AF111" s="151"/>
      <c r="AG111" s="151" t="s">
        <v>164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96" t="s">
        <v>292</v>
      </c>
      <c r="D112" s="189"/>
      <c r="E112" s="190">
        <v>86.603999999999999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166</v>
      </c>
      <c r="AH112" s="151">
        <v>5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0">
        <v>31</v>
      </c>
      <c r="B113" s="171" t="s">
        <v>293</v>
      </c>
      <c r="C113" s="185" t="s">
        <v>294</v>
      </c>
      <c r="D113" s="172" t="s">
        <v>162</v>
      </c>
      <c r="E113" s="173">
        <v>1044.9735000000001</v>
      </c>
      <c r="F113" s="174"/>
      <c r="G113" s="175">
        <f>ROUND(E113*F113,2)</f>
        <v>0</v>
      </c>
      <c r="H113" s="162"/>
      <c r="I113" s="161">
        <f>ROUND(E113*H113,2)</f>
        <v>0</v>
      </c>
      <c r="J113" s="162"/>
      <c r="K113" s="161">
        <f>ROUND(E113*J113,2)</f>
        <v>0</v>
      </c>
      <c r="L113" s="161">
        <v>21</v>
      </c>
      <c r="M113" s="161">
        <f>G113*(1+L113/100)</f>
        <v>0</v>
      </c>
      <c r="N113" s="161">
        <v>3.5E-4</v>
      </c>
      <c r="O113" s="161">
        <f>ROUND(E113*N113,2)</f>
        <v>0.37</v>
      </c>
      <c r="P113" s="161">
        <v>0</v>
      </c>
      <c r="Q113" s="161">
        <f>ROUND(E113*P113,2)</f>
        <v>0</v>
      </c>
      <c r="R113" s="161"/>
      <c r="S113" s="161" t="s">
        <v>128</v>
      </c>
      <c r="T113" s="161" t="s">
        <v>128</v>
      </c>
      <c r="U113" s="161">
        <v>7.0000000000000007E-2</v>
      </c>
      <c r="V113" s="161">
        <f>ROUND(E113*U113,2)</f>
        <v>73.150000000000006</v>
      </c>
      <c r="W113" s="161"/>
      <c r="X113" s="161" t="s">
        <v>163</v>
      </c>
      <c r="Y113" s="151"/>
      <c r="Z113" s="151"/>
      <c r="AA113" s="151"/>
      <c r="AB113" s="151"/>
      <c r="AC113" s="151"/>
      <c r="AD113" s="151"/>
      <c r="AE113" s="151"/>
      <c r="AF113" s="151"/>
      <c r="AG113" s="151" t="s">
        <v>251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96" t="s">
        <v>295</v>
      </c>
      <c r="D114" s="189"/>
      <c r="E114" s="190">
        <v>983.11950000000002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166</v>
      </c>
      <c r="AH114" s="151">
        <v>5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96" t="s">
        <v>279</v>
      </c>
      <c r="D115" s="189"/>
      <c r="E115" s="190">
        <v>61.853999999999999</v>
      </c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6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166</v>
      </c>
      <c r="AH115" s="151">
        <v>5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2.5" outlineLevel="1" x14ac:dyDescent="0.2">
      <c r="A116" s="170">
        <v>32</v>
      </c>
      <c r="B116" s="171" t="s">
        <v>296</v>
      </c>
      <c r="C116" s="185" t="s">
        <v>297</v>
      </c>
      <c r="D116" s="172" t="s">
        <v>162</v>
      </c>
      <c r="E116" s="173">
        <v>92.781000000000006</v>
      </c>
      <c r="F116" s="174"/>
      <c r="G116" s="175">
        <f>ROUND(E116*F116,2)</f>
        <v>0</v>
      </c>
      <c r="H116" s="162"/>
      <c r="I116" s="161">
        <f>ROUND(E116*H116,2)</f>
        <v>0</v>
      </c>
      <c r="J116" s="162"/>
      <c r="K116" s="161">
        <f>ROUND(E116*J116,2)</f>
        <v>0</v>
      </c>
      <c r="L116" s="161">
        <v>21</v>
      </c>
      <c r="M116" s="161">
        <f>G116*(1+L116/100)</f>
        <v>0</v>
      </c>
      <c r="N116" s="161">
        <v>1.6740000000000001E-2</v>
      </c>
      <c r="O116" s="161">
        <f>ROUND(E116*N116,2)</f>
        <v>1.55</v>
      </c>
      <c r="P116" s="161">
        <v>0</v>
      </c>
      <c r="Q116" s="161">
        <f>ROUND(E116*P116,2)</f>
        <v>0</v>
      </c>
      <c r="R116" s="161"/>
      <c r="S116" s="161" t="s">
        <v>128</v>
      </c>
      <c r="T116" s="161" t="s">
        <v>155</v>
      </c>
      <c r="U116" s="161">
        <v>1.2558</v>
      </c>
      <c r="V116" s="161">
        <f>ROUND(E116*U116,2)</f>
        <v>116.51</v>
      </c>
      <c r="W116" s="161"/>
      <c r="X116" s="161" t="s">
        <v>163</v>
      </c>
      <c r="Y116" s="151"/>
      <c r="Z116" s="151"/>
      <c r="AA116" s="151"/>
      <c r="AB116" s="151"/>
      <c r="AC116" s="151"/>
      <c r="AD116" s="151"/>
      <c r="AE116" s="151"/>
      <c r="AF116" s="151"/>
      <c r="AG116" s="151" t="s">
        <v>164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96" t="s">
        <v>298</v>
      </c>
      <c r="D117" s="189"/>
      <c r="E117" s="190">
        <v>92.781000000000006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6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166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70">
        <v>33</v>
      </c>
      <c r="B118" s="171" t="s">
        <v>296</v>
      </c>
      <c r="C118" s="185" t="s">
        <v>299</v>
      </c>
      <c r="D118" s="172" t="s">
        <v>162</v>
      </c>
      <c r="E118" s="173">
        <v>61.853999999999999</v>
      </c>
      <c r="F118" s="174"/>
      <c r="G118" s="175">
        <f>ROUND(E118*F118,2)</f>
        <v>0</v>
      </c>
      <c r="H118" s="162"/>
      <c r="I118" s="161">
        <f>ROUND(E118*H118,2)</f>
        <v>0</v>
      </c>
      <c r="J118" s="162"/>
      <c r="K118" s="161">
        <f>ROUND(E118*J118,2)</f>
        <v>0</v>
      </c>
      <c r="L118" s="161">
        <v>21</v>
      </c>
      <c r="M118" s="161">
        <f>G118*(1+L118/100)</f>
        <v>0</v>
      </c>
      <c r="N118" s="161">
        <v>1.0410000000000001E-2</v>
      </c>
      <c r="O118" s="161">
        <f>ROUND(E118*N118,2)</f>
        <v>0.64</v>
      </c>
      <c r="P118" s="161">
        <v>0</v>
      </c>
      <c r="Q118" s="161">
        <f>ROUND(E118*P118,2)</f>
        <v>0</v>
      </c>
      <c r="R118" s="161"/>
      <c r="S118" s="161" t="s">
        <v>128</v>
      </c>
      <c r="T118" s="161" t="s">
        <v>128</v>
      </c>
      <c r="U118" s="161">
        <v>0.85699999999999998</v>
      </c>
      <c r="V118" s="161">
        <f>ROUND(E118*U118,2)</f>
        <v>53.01</v>
      </c>
      <c r="W118" s="161"/>
      <c r="X118" s="161" t="s">
        <v>163</v>
      </c>
      <c r="Y118" s="151"/>
      <c r="Z118" s="151"/>
      <c r="AA118" s="151"/>
      <c r="AB118" s="151"/>
      <c r="AC118" s="151"/>
      <c r="AD118" s="151"/>
      <c r="AE118" s="151"/>
      <c r="AF118" s="151"/>
      <c r="AG118" s="151" t="s">
        <v>164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96" t="s">
        <v>300</v>
      </c>
      <c r="D119" s="189"/>
      <c r="E119" s="190">
        <v>61.853999999999999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166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22.5" outlineLevel="1" x14ac:dyDescent="0.2">
      <c r="A120" s="170">
        <v>34</v>
      </c>
      <c r="B120" s="171" t="s">
        <v>301</v>
      </c>
      <c r="C120" s="185" t="s">
        <v>302</v>
      </c>
      <c r="D120" s="172" t="s">
        <v>162</v>
      </c>
      <c r="E120" s="173">
        <v>983.11950000000002</v>
      </c>
      <c r="F120" s="174"/>
      <c r="G120" s="175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21</v>
      </c>
      <c r="M120" s="161">
        <f>G120*(1+L120/100)</f>
        <v>0</v>
      </c>
      <c r="N120" s="161">
        <v>1.43E-2</v>
      </c>
      <c r="O120" s="161">
        <f>ROUND(E120*N120,2)</f>
        <v>14.06</v>
      </c>
      <c r="P120" s="161">
        <v>0</v>
      </c>
      <c r="Q120" s="161">
        <f>ROUND(E120*P120,2)</f>
        <v>0</v>
      </c>
      <c r="R120" s="161"/>
      <c r="S120" s="161" t="s">
        <v>128</v>
      </c>
      <c r="T120" s="161" t="s">
        <v>155</v>
      </c>
      <c r="U120" s="161">
        <v>1.2558</v>
      </c>
      <c r="V120" s="161">
        <f>ROUND(E120*U120,2)</f>
        <v>1234.5999999999999</v>
      </c>
      <c r="W120" s="161"/>
      <c r="X120" s="161" t="s">
        <v>163</v>
      </c>
      <c r="Y120" s="151"/>
      <c r="Z120" s="151"/>
      <c r="AA120" s="151"/>
      <c r="AB120" s="151"/>
      <c r="AC120" s="151"/>
      <c r="AD120" s="151"/>
      <c r="AE120" s="151"/>
      <c r="AF120" s="151"/>
      <c r="AG120" s="151" t="s">
        <v>164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96" t="s">
        <v>303</v>
      </c>
      <c r="D121" s="189"/>
      <c r="E121" s="190"/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166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6" t="s">
        <v>304</v>
      </c>
      <c r="D122" s="189"/>
      <c r="E122" s="190">
        <v>359.0625</v>
      </c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166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2.5" outlineLevel="1" x14ac:dyDescent="0.2">
      <c r="A123" s="158"/>
      <c r="B123" s="159"/>
      <c r="C123" s="196" t="s">
        <v>305</v>
      </c>
      <c r="D123" s="189"/>
      <c r="E123" s="190">
        <v>371.589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166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96" t="s">
        <v>306</v>
      </c>
      <c r="D124" s="189"/>
      <c r="E124" s="190">
        <v>125.90900000000001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166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96" t="s">
        <v>307</v>
      </c>
      <c r="D125" s="189"/>
      <c r="E125" s="190">
        <v>126.559</v>
      </c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6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166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70">
        <v>35</v>
      </c>
      <c r="B126" s="171" t="s">
        <v>308</v>
      </c>
      <c r="C126" s="185" t="s">
        <v>309</v>
      </c>
      <c r="D126" s="172" t="s">
        <v>162</v>
      </c>
      <c r="E126" s="173">
        <v>19.899999999999999</v>
      </c>
      <c r="F126" s="174"/>
      <c r="G126" s="175">
        <f>ROUND(E126*F126,2)</f>
        <v>0</v>
      </c>
      <c r="H126" s="162"/>
      <c r="I126" s="161">
        <f>ROUND(E126*H126,2)</f>
        <v>0</v>
      </c>
      <c r="J126" s="162"/>
      <c r="K126" s="161">
        <f>ROUND(E126*J126,2)</f>
        <v>0</v>
      </c>
      <c r="L126" s="161">
        <v>21</v>
      </c>
      <c r="M126" s="161">
        <f>G126*(1+L126/100)</f>
        <v>0</v>
      </c>
      <c r="N126" s="161">
        <v>9.2499999999999995E-3</v>
      </c>
      <c r="O126" s="161">
        <f>ROUND(E126*N126,2)</f>
        <v>0.18</v>
      </c>
      <c r="P126" s="161">
        <v>0</v>
      </c>
      <c r="Q126" s="161">
        <f>ROUND(E126*P126,2)</f>
        <v>0</v>
      </c>
      <c r="R126" s="161"/>
      <c r="S126" s="161" t="s">
        <v>128</v>
      </c>
      <c r="T126" s="161" t="s">
        <v>128</v>
      </c>
      <c r="U126" s="161">
        <v>1.5620000000000001</v>
      </c>
      <c r="V126" s="161">
        <f>ROUND(E126*U126,2)</f>
        <v>31.08</v>
      </c>
      <c r="W126" s="161"/>
      <c r="X126" s="161" t="s">
        <v>163</v>
      </c>
      <c r="Y126" s="151"/>
      <c r="Z126" s="151"/>
      <c r="AA126" s="151"/>
      <c r="AB126" s="151"/>
      <c r="AC126" s="151"/>
      <c r="AD126" s="151"/>
      <c r="AE126" s="151"/>
      <c r="AF126" s="151"/>
      <c r="AG126" s="151" t="s">
        <v>164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96" t="s">
        <v>310</v>
      </c>
      <c r="D127" s="189"/>
      <c r="E127" s="190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166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6" t="s">
        <v>311</v>
      </c>
      <c r="D128" s="189"/>
      <c r="E128" s="190">
        <v>0.13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166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96" t="s">
        <v>312</v>
      </c>
      <c r="D129" s="189"/>
      <c r="E129" s="190">
        <v>0.23</v>
      </c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166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96" t="s">
        <v>313</v>
      </c>
      <c r="D130" s="189"/>
      <c r="E130" s="190">
        <v>1.41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166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96" t="s">
        <v>314</v>
      </c>
      <c r="D131" s="189"/>
      <c r="E131" s="190">
        <v>1.08</v>
      </c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6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166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96" t="s">
        <v>315</v>
      </c>
      <c r="D132" s="189"/>
      <c r="E132" s="190">
        <v>6.72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166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6" t="s">
        <v>316</v>
      </c>
      <c r="D133" s="189"/>
      <c r="E133" s="190">
        <v>2.94</v>
      </c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166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96" t="s">
        <v>317</v>
      </c>
      <c r="D134" s="189"/>
      <c r="E134" s="190">
        <v>5.04</v>
      </c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6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166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96" t="s">
        <v>318</v>
      </c>
      <c r="D135" s="189"/>
      <c r="E135" s="190">
        <v>2.35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166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70">
        <v>36</v>
      </c>
      <c r="B136" s="171" t="s">
        <v>319</v>
      </c>
      <c r="C136" s="185" t="s">
        <v>320</v>
      </c>
      <c r="D136" s="172" t="s">
        <v>162</v>
      </c>
      <c r="E136" s="173">
        <v>881.65899999999999</v>
      </c>
      <c r="F136" s="174"/>
      <c r="G136" s="175">
        <f>ROUND(E136*F136,2)</f>
        <v>0</v>
      </c>
      <c r="H136" s="162"/>
      <c r="I136" s="161">
        <f>ROUND(E136*H136,2)</f>
        <v>0</v>
      </c>
      <c r="J136" s="162"/>
      <c r="K136" s="161">
        <f>ROUND(E136*J136,2)</f>
        <v>0</v>
      </c>
      <c r="L136" s="161">
        <v>21</v>
      </c>
      <c r="M136" s="161">
        <f>G136*(1+L136/100)</f>
        <v>0</v>
      </c>
      <c r="N136" s="161">
        <v>1.205E-2</v>
      </c>
      <c r="O136" s="161">
        <f>ROUND(E136*N136,2)</f>
        <v>10.62</v>
      </c>
      <c r="P136" s="161">
        <v>0</v>
      </c>
      <c r="Q136" s="161">
        <f>ROUND(E136*P136,2)</f>
        <v>0</v>
      </c>
      <c r="R136" s="161"/>
      <c r="S136" s="161" t="s">
        <v>128</v>
      </c>
      <c r="T136" s="161" t="s">
        <v>128</v>
      </c>
      <c r="U136" s="161">
        <v>0.1638</v>
      </c>
      <c r="V136" s="161">
        <f>ROUND(E136*U136,2)</f>
        <v>144.41999999999999</v>
      </c>
      <c r="W136" s="161"/>
      <c r="X136" s="161" t="s">
        <v>163</v>
      </c>
      <c r="Y136" s="151"/>
      <c r="Z136" s="151"/>
      <c r="AA136" s="151"/>
      <c r="AB136" s="151"/>
      <c r="AC136" s="151"/>
      <c r="AD136" s="151"/>
      <c r="AE136" s="151"/>
      <c r="AF136" s="151"/>
      <c r="AG136" s="151" t="s">
        <v>164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96" t="s">
        <v>321</v>
      </c>
      <c r="D137" s="189"/>
      <c r="E137" s="190">
        <v>881.65899999999999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166</v>
      </c>
      <c r="AH137" s="151">
        <v>5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70">
        <v>37</v>
      </c>
      <c r="B138" s="171" t="s">
        <v>322</v>
      </c>
      <c r="C138" s="185" t="s">
        <v>323</v>
      </c>
      <c r="D138" s="172" t="s">
        <v>162</v>
      </c>
      <c r="E138" s="173">
        <v>983.11950000000002</v>
      </c>
      <c r="F138" s="174"/>
      <c r="G138" s="175">
        <f>ROUND(E138*F138,2)</f>
        <v>0</v>
      </c>
      <c r="H138" s="162"/>
      <c r="I138" s="161">
        <f>ROUND(E138*H138,2)</f>
        <v>0</v>
      </c>
      <c r="J138" s="162"/>
      <c r="K138" s="161">
        <f>ROUND(E138*J138,2)</f>
        <v>0</v>
      </c>
      <c r="L138" s="161">
        <v>21</v>
      </c>
      <c r="M138" s="161">
        <f>G138*(1+L138/100)</f>
        <v>0</v>
      </c>
      <c r="N138" s="161">
        <v>1E-4</v>
      </c>
      <c r="O138" s="161">
        <f>ROUND(E138*N138,2)</f>
        <v>0.1</v>
      </c>
      <c r="P138" s="161">
        <v>0</v>
      </c>
      <c r="Q138" s="161">
        <f>ROUND(E138*P138,2)</f>
        <v>0</v>
      </c>
      <c r="R138" s="161"/>
      <c r="S138" s="161" t="s">
        <v>128</v>
      </c>
      <c r="T138" s="161" t="s">
        <v>155</v>
      </c>
      <c r="U138" s="161">
        <v>1.0999999999999999E-2</v>
      </c>
      <c r="V138" s="161">
        <f>ROUND(E138*U138,2)</f>
        <v>10.81</v>
      </c>
      <c r="W138" s="161"/>
      <c r="X138" s="161" t="s">
        <v>163</v>
      </c>
      <c r="Y138" s="151"/>
      <c r="Z138" s="151"/>
      <c r="AA138" s="151"/>
      <c r="AB138" s="151"/>
      <c r="AC138" s="151"/>
      <c r="AD138" s="151"/>
      <c r="AE138" s="151"/>
      <c r="AF138" s="151"/>
      <c r="AG138" s="151" t="s">
        <v>164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96" t="s">
        <v>295</v>
      </c>
      <c r="D139" s="189"/>
      <c r="E139" s="190">
        <v>983.11950000000002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6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166</v>
      </c>
      <c r="AH139" s="151">
        <v>5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2.5" outlineLevel="1" x14ac:dyDescent="0.2">
      <c r="A140" s="170">
        <v>38</v>
      </c>
      <c r="B140" s="171" t="s">
        <v>324</v>
      </c>
      <c r="C140" s="185" t="s">
        <v>325</v>
      </c>
      <c r="D140" s="172" t="s">
        <v>222</v>
      </c>
      <c r="E140" s="173">
        <v>272.27</v>
      </c>
      <c r="F140" s="174"/>
      <c r="G140" s="175">
        <f>ROUND(E140*F140,2)</f>
        <v>0</v>
      </c>
      <c r="H140" s="162"/>
      <c r="I140" s="161">
        <f>ROUND(E140*H140,2)</f>
        <v>0</v>
      </c>
      <c r="J140" s="162"/>
      <c r="K140" s="161">
        <f>ROUND(E140*J140,2)</f>
        <v>0</v>
      </c>
      <c r="L140" s="161">
        <v>21</v>
      </c>
      <c r="M140" s="161">
        <f>G140*(1+L140/100)</f>
        <v>0</v>
      </c>
      <c r="N140" s="161">
        <v>1.4999999999999999E-4</v>
      </c>
      <c r="O140" s="161">
        <f>ROUND(E140*N140,2)</f>
        <v>0.04</v>
      </c>
      <c r="P140" s="161">
        <v>0</v>
      </c>
      <c r="Q140" s="161">
        <f>ROUND(E140*P140,2)</f>
        <v>0</v>
      </c>
      <c r="R140" s="161"/>
      <c r="S140" s="161" t="s">
        <v>128</v>
      </c>
      <c r="T140" s="161" t="s">
        <v>128</v>
      </c>
      <c r="U140" s="161">
        <v>0.06</v>
      </c>
      <c r="V140" s="161">
        <f>ROUND(E140*U140,2)</f>
        <v>16.34</v>
      </c>
      <c r="W140" s="161"/>
      <c r="X140" s="161" t="s">
        <v>163</v>
      </c>
      <c r="Y140" s="151"/>
      <c r="Z140" s="151"/>
      <c r="AA140" s="151"/>
      <c r="AB140" s="151"/>
      <c r="AC140" s="151"/>
      <c r="AD140" s="151"/>
      <c r="AE140" s="151"/>
      <c r="AF140" s="151"/>
      <c r="AG140" s="151" t="s">
        <v>164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96" t="s">
        <v>326</v>
      </c>
      <c r="D141" s="189"/>
      <c r="E141" s="190">
        <v>1.77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166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96" t="s">
        <v>327</v>
      </c>
      <c r="D142" s="189"/>
      <c r="E142" s="190">
        <v>2.37</v>
      </c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6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166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96" t="s">
        <v>328</v>
      </c>
      <c r="D143" s="189"/>
      <c r="E143" s="190">
        <v>12.75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6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166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96" t="s">
        <v>329</v>
      </c>
      <c r="D144" s="189"/>
      <c r="E144" s="190">
        <v>16.2</v>
      </c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166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96" t="s">
        <v>330</v>
      </c>
      <c r="D145" s="189"/>
      <c r="E145" s="190">
        <v>81.599999999999994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6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166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96" t="s">
        <v>331</v>
      </c>
      <c r="D146" s="189"/>
      <c r="E146" s="190">
        <v>77.7</v>
      </c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166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6" t="s">
        <v>332</v>
      </c>
      <c r="D147" s="189"/>
      <c r="E147" s="190">
        <v>63.84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6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166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96" t="s">
        <v>333</v>
      </c>
      <c r="D148" s="189"/>
      <c r="E148" s="190">
        <v>7.54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166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96" t="s">
        <v>334</v>
      </c>
      <c r="D149" s="189"/>
      <c r="E149" s="190">
        <v>8.5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166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70">
        <v>39</v>
      </c>
      <c r="B150" s="171" t="s">
        <v>335</v>
      </c>
      <c r="C150" s="185" t="s">
        <v>336</v>
      </c>
      <c r="D150" s="172" t="s">
        <v>162</v>
      </c>
      <c r="E150" s="173">
        <v>881.65899999999999</v>
      </c>
      <c r="F150" s="174"/>
      <c r="G150" s="175">
        <f>ROUND(E150*F150,2)</f>
        <v>0</v>
      </c>
      <c r="H150" s="162"/>
      <c r="I150" s="161">
        <f>ROUND(E150*H150,2)</f>
        <v>0</v>
      </c>
      <c r="J150" s="162"/>
      <c r="K150" s="161">
        <f>ROUND(E150*J150,2)</f>
        <v>0</v>
      </c>
      <c r="L150" s="161">
        <v>21</v>
      </c>
      <c r="M150" s="161">
        <f>G150*(1+L150/100)</f>
        <v>0</v>
      </c>
      <c r="N150" s="161">
        <v>2.0000000000000002E-5</v>
      </c>
      <c r="O150" s="161">
        <f>ROUND(E150*N150,2)</f>
        <v>0.02</v>
      </c>
      <c r="P150" s="161">
        <v>0</v>
      </c>
      <c r="Q150" s="161">
        <f>ROUND(E150*P150,2)</f>
        <v>0</v>
      </c>
      <c r="R150" s="161"/>
      <c r="S150" s="161" t="s">
        <v>128</v>
      </c>
      <c r="T150" s="161" t="s">
        <v>128</v>
      </c>
      <c r="U150" s="161">
        <v>0.11</v>
      </c>
      <c r="V150" s="161">
        <f>ROUND(E150*U150,2)</f>
        <v>96.98</v>
      </c>
      <c r="W150" s="161"/>
      <c r="X150" s="161" t="s">
        <v>163</v>
      </c>
      <c r="Y150" s="151"/>
      <c r="Z150" s="151"/>
      <c r="AA150" s="151"/>
      <c r="AB150" s="151"/>
      <c r="AC150" s="151"/>
      <c r="AD150" s="151"/>
      <c r="AE150" s="151"/>
      <c r="AF150" s="151"/>
      <c r="AG150" s="151" t="s">
        <v>164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96" t="s">
        <v>337</v>
      </c>
      <c r="D151" s="189"/>
      <c r="E151" s="190"/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6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166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96" t="s">
        <v>338</v>
      </c>
      <c r="D152" s="189"/>
      <c r="E152" s="190">
        <v>304.05</v>
      </c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166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22.5" outlineLevel="1" x14ac:dyDescent="0.2">
      <c r="A153" s="158"/>
      <c r="B153" s="159"/>
      <c r="C153" s="196" t="s">
        <v>339</v>
      </c>
      <c r="D153" s="189"/>
      <c r="E153" s="190">
        <v>328.94099999999997</v>
      </c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166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96" t="s">
        <v>340</v>
      </c>
      <c r="D154" s="189"/>
      <c r="E154" s="190">
        <v>119.60899999999999</v>
      </c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166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96" t="s">
        <v>341</v>
      </c>
      <c r="D155" s="189"/>
      <c r="E155" s="190">
        <v>129.059</v>
      </c>
      <c r="F155" s="161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6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166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 x14ac:dyDescent="0.2">
      <c r="A156" s="170">
        <v>40</v>
      </c>
      <c r="B156" s="171" t="s">
        <v>342</v>
      </c>
      <c r="C156" s="185" t="s">
        <v>343</v>
      </c>
      <c r="D156" s="172" t="s">
        <v>162</v>
      </c>
      <c r="E156" s="173">
        <v>40.840499999999999</v>
      </c>
      <c r="F156" s="174"/>
      <c r="G156" s="175">
        <f>ROUND(E156*F156,2)</f>
        <v>0</v>
      </c>
      <c r="H156" s="162"/>
      <c r="I156" s="161">
        <f>ROUND(E156*H156,2)</f>
        <v>0</v>
      </c>
      <c r="J156" s="162"/>
      <c r="K156" s="161">
        <f>ROUND(E156*J156,2)</f>
        <v>0</v>
      </c>
      <c r="L156" s="161">
        <v>21</v>
      </c>
      <c r="M156" s="161">
        <f>G156*(1+L156/100)</f>
        <v>0</v>
      </c>
      <c r="N156" s="161">
        <v>2.1919999999999999E-2</v>
      </c>
      <c r="O156" s="161">
        <f>ROUND(E156*N156,2)</f>
        <v>0.9</v>
      </c>
      <c r="P156" s="161">
        <v>0</v>
      </c>
      <c r="Q156" s="161">
        <f>ROUND(E156*P156,2)</f>
        <v>0</v>
      </c>
      <c r="R156" s="161"/>
      <c r="S156" s="161" t="s">
        <v>139</v>
      </c>
      <c r="T156" s="161" t="s">
        <v>155</v>
      </c>
      <c r="U156" s="161">
        <v>3.0419999999999998</v>
      </c>
      <c r="V156" s="161">
        <f>ROUND(E156*U156,2)</f>
        <v>124.24</v>
      </c>
      <c r="W156" s="161"/>
      <c r="X156" s="161" t="s">
        <v>163</v>
      </c>
      <c r="Y156" s="151"/>
      <c r="Z156" s="151"/>
      <c r="AA156" s="151"/>
      <c r="AB156" s="151"/>
      <c r="AC156" s="151"/>
      <c r="AD156" s="151"/>
      <c r="AE156" s="151"/>
      <c r="AF156" s="151"/>
      <c r="AG156" s="151" t="s">
        <v>164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96" t="s">
        <v>344</v>
      </c>
      <c r="D157" s="189"/>
      <c r="E157" s="190">
        <v>0.26550000000000001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166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96" t="s">
        <v>345</v>
      </c>
      <c r="D158" s="189"/>
      <c r="E158" s="190">
        <v>0.35549999999999998</v>
      </c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166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96" t="s">
        <v>346</v>
      </c>
      <c r="D159" s="189"/>
      <c r="E159" s="190">
        <v>1.9125000000000001</v>
      </c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166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96" t="s">
        <v>347</v>
      </c>
      <c r="D160" s="189"/>
      <c r="E160" s="190">
        <v>2.4300000000000002</v>
      </c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166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96" t="s">
        <v>348</v>
      </c>
      <c r="D161" s="189"/>
      <c r="E161" s="190">
        <v>12.24</v>
      </c>
      <c r="F161" s="161"/>
      <c r="G161" s="161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6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166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196" t="s">
        <v>349</v>
      </c>
      <c r="D162" s="189"/>
      <c r="E162" s="190">
        <v>11.654999999999999</v>
      </c>
      <c r="F162" s="161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6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166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96" t="s">
        <v>350</v>
      </c>
      <c r="D163" s="189"/>
      <c r="E163" s="190">
        <v>9.5760000000000005</v>
      </c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166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96" t="s">
        <v>351</v>
      </c>
      <c r="D164" s="189"/>
      <c r="E164" s="190">
        <v>1.131</v>
      </c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166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96" t="s">
        <v>352</v>
      </c>
      <c r="D165" s="189"/>
      <c r="E165" s="190">
        <v>1.2749999999999999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166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ht="22.5" outlineLevel="1" x14ac:dyDescent="0.2">
      <c r="A166" s="170">
        <v>41</v>
      </c>
      <c r="B166" s="171" t="s">
        <v>353</v>
      </c>
      <c r="C166" s="185" t="s">
        <v>354</v>
      </c>
      <c r="D166" s="172" t="s">
        <v>222</v>
      </c>
      <c r="E166" s="173">
        <v>104</v>
      </c>
      <c r="F166" s="174"/>
      <c r="G166" s="175">
        <f>ROUND(E166*F166,2)</f>
        <v>0</v>
      </c>
      <c r="H166" s="162"/>
      <c r="I166" s="161">
        <f>ROUND(E166*H166,2)</f>
        <v>0</v>
      </c>
      <c r="J166" s="162"/>
      <c r="K166" s="161">
        <f>ROUND(E166*J166,2)</f>
        <v>0</v>
      </c>
      <c r="L166" s="161">
        <v>21</v>
      </c>
      <c r="M166" s="161">
        <f>G166*(1+L166/100)</f>
        <v>0</v>
      </c>
      <c r="N166" s="161">
        <v>3.0000000000000001E-5</v>
      </c>
      <c r="O166" s="161">
        <f>ROUND(E166*N166,2)</f>
        <v>0</v>
      </c>
      <c r="P166" s="161">
        <v>0</v>
      </c>
      <c r="Q166" s="161">
        <f>ROUND(E166*P166,2)</f>
        <v>0</v>
      </c>
      <c r="R166" s="161"/>
      <c r="S166" s="161" t="s">
        <v>128</v>
      </c>
      <c r="T166" s="161" t="s">
        <v>155</v>
      </c>
      <c r="U166" s="161">
        <v>0</v>
      </c>
      <c r="V166" s="161">
        <f>ROUND(E166*U166,2)</f>
        <v>0</v>
      </c>
      <c r="W166" s="161"/>
      <c r="X166" s="161" t="s">
        <v>355</v>
      </c>
      <c r="Y166" s="151"/>
      <c r="Z166" s="151"/>
      <c r="AA166" s="151"/>
      <c r="AB166" s="151"/>
      <c r="AC166" s="151"/>
      <c r="AD166" s="151"/>
      <c r="AE166" s="151"/>
      <c r="AF166" s="151"/>
      <c r="AG166" s="151" t="s">
        <v>356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96" t="s">
        <v>357</v>
      </c>
      <c r="D167" s="189"/>
      <c r="E167" s="190">
        <v>104</v>
      </c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166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x14ac:dyDescent="0.2">
      <c r="A168" s="164" t="s">
        <v>123</v>
      </c>
      <c r="B168" s="165" t="s">
        <v>61</v>
      </c>
      <c r="C168" s="183" t="s">
        <v>62</v>
      </c>
      <c r="D168" s="166"/>
      <c r="E168" s="167"/>
      <c r="F168" s="168"/>
      <c r="G168" s="169">
        <f>SUMIF(AG169:AG170,"&lt;&gt;NOR",G169:G170)</f>
        <v>0</v>
      </c>
      <c r="H168" s="163"/>
      <c r="I168" s="163">
        <f>SUM(I169:I170)</f>
        <v>0</v>
      </c>
      <c r="J168" s="163"/>
      <c r="K168" s="163">
        <f>SUM(K169:K170)</f>
        <v>0</v>
      </c>
      <c r="L168" s="163"/>
      <c r="M168" s="163">
        <f>SUM(M169:M170)</f>
        <v>0</v>
      </c>
      <c r="N168" s="163"/>
      <c r="O168" s="163">
        <f>SUM(O169:O170)</f>
        <v>12.2</v>
      </c>
      <c r="P168" s="163"/>
      <c r="Q168" s="163">
        <f>SUM(Q169:Q170)</f>
        <v>0</v>
      </c>
      <c r="R168" s="163"/>
      <c r="S168" s="163"/>
      <c r="T168" s="163"/>
      <c r="U168" s="163"/>
      <c r="V168" s="163">
        <f>SUM(V169:V170)</f>
        <v>30.55</v>
      </c>
      <c r="W168" s="163"/>
      <c r="X168" s="163"/>
      <c r="AG168" t="s">
        <v>124</v>
      </c>
    </row>
    <row r="169" spans="1:60" ht="22.5" outlineLevel="1" x14ac:dyDescent="0.2">
      <c r="A169" s="170">
        <v>42</v>
      </c>
      <c r="B169" s="171" t="s">
        <v>358</v>
      </c>
      <c r="C169" s="185" t="s">
        <v>359</v>
      </c>
      <c r="D169" s="172" t="s">
        <v>162</v>
      </c>
      <c r="E169" s="173">
        <v>50.5</v>
      </c>
      <c r="F169" s="174"/>
      <c r="G169" s="175">
        <f>ROUND(E169*F169,2)</f>
        <v>0</v>
      </c>
      <c r="H169" s="162"/>
      <c r="I169" s="161">
        <f>ROUND(E169*H169,2)</f>
        <v>0</v>
      </c>
      <c r="J169" s="162"/>
      <c r="K169" s="161">
        <f>ROUND(E169*J169,2)</f>
        <v>0</v>
      </c>
      <c r="L169" s="161">
        <v>21</v>
      </c>
      <c r="M169" s="161">
        <f>G169*(1+L169/100)</f>
        <v>0</v>
      </c>
      <c r="N169" s="161">
        <v>0.24154999999999999</v>
      </c>
      <c r="O169" s="161">
        <f>ROUND(E169*N169,2)</f>
        <v>12.2</v>
      </c>
      <c r="P169" s="161">
        <v>0</v>
      </c>
      <c r="Q169" s="161">
        <f>ROUND(E169*P169,2)</f>
        <v>0</v>
      </c>
      <c r="R169" s="161"/>
      <c r="S169" s="161" t="s">
        <v>128</v>
      </c>
      <c r="T169" s="161" t="s">
        <v>128</v>
      </c>
      <c r="U169" s="161">
        <v>0.60499999999999998</v>
      </c>
      <c r="V169" s="161">
        <f>ROUND(E169*U169,2)</f>
        <v>30.55</v>
      </c>
      <c r="W169" s="161"/>
      <c r="X169" s="161" t="s">
        <v>163</v>
      </c>
      <c r="Y169" s="151"/>
      <c r="Z169" s="151"/>
      <c r="AA169" s="151"/>
      <c r="AB169" s="151"/>
      <c r="AC169" s="151"/>
      <c r="AD169" s="151"/>
      <c r="AE169" s="151"/>
      <c r="AF169" s="151"/>
      <c r="AG169" s="151" t="s">
        <v>164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196" t="s">
        <v>165</v>
      </c>
      <c r="D170" s="189"/>
      <c r="E170" s="190">
        <v>50.5</v>
      </c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166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x14ac:dyDescent="0.2">
      <c r="A171" s="164" t="s">
        <v>123</v>
      </c>
      <c r="B171" s="165" t="s">
        <v>63</v>
      </c>
      <c r="C171" s="183" t="s">
        <v>64</v>
      </c>
      <c r="D171" s="166"/>
      <c r="E171" s="167"/>
      <c r="F171" s="168"/>
      <c r="G171" s="169">
        <f>SUMIF(AG172:AG190,"&lt;&gt;NOR",G172:G190)</f>
        <v>0</v>
      </c>
      <c r="H171" s="163"/>
      <c r="I171" s="163">
        <f>SUM(I172:I190)</f>
        <v>0</v>
      </c>
      <c r="J171" s="163"/>
      <c r="K171" s="163">
        <f>SUM(K172:K190)</f>
        <v>0</v>
      </c>
      <c r="L171" s="163"/>
      <c r="M171" s="163">
        <f>SUM(M172:M190)</f>
        <v>0</v>
      </c>
      <c r="N171" s="163"/>
      <c r="O171" s="163">
        <f>SUM(O172:O190)</f>
        <v>0.43000000000000005</v>
      </c>
      <c r="P171" s="163"/>
      <c r="Q171" s="163">
        <f>SUM(Q172:Q190)</f>
        <v>0</v>
      </c>
      <c r="R171" s="163"/>
      <c r="S171" s="163"/>
      <c r="T171" s="163"/>
      <c r="U171" s="163"/>
      <c r="V171" s="163">
        <f>SUM(V172:V190)</f>
        <v>206.17000000000002</v>
      </c>
      <c r="W171" s="163"/>
      <c r="X171" s="163"/>
      <c r="AG171" t="s">
        <v>124</v>
      </c>
    </row>
    <row r="172" spans="1:60" outlineLevel="1" x14ac:dyDescent="0.2">
      <c r="A172" s="176">
        <v>43</v>
      </c>
      <c r="B172" s="177" t="s">
        <v>360</v>
      </c>
      <c r="C172" s="184" t="s">
        <v>361</v>
      </c>
      <c r="D172" s="178" t="s">
        <v>362</v>
      </c>
      <c r="E172" s="179">
        <v>1</v>
      </c>
      <c r="F172" s="180"/>
      <c r="G172" s="181">
        <f>ROUND(E172*F172,2)</f>
        <v>0</v>
      </c>
      <c r="H172" s="162"/>
      <c r="I172" s="161">
        <f>ROUND(E172*H172,2)</f>
        <v>0</v>
      </c>
      <c r="J172" s="162"/>
      <c r="K172" s="161">
        <f>ROUND(E172*J172,2)</f>
        <v>0</v>
      </c>
      <c r="L172" s="161">
        <v>21</v>
      </c>
      <c r="M172" s="161">
        <f>G172*(1+L172/100)</f>
        <v>0</v>
      </c>
      <c r="N172" s="161">
        <v>4.0000000000000002E-4</v>
      </c>
      <c r="O172" s="161">
        <f>ROUND(E172*N172,2)</f>
        <v>0</v>
      </c>
      <c r="P172" s="161">
        <v>0</v>
      </c>
      <c r="Q172" s="161">
        <f>ROUND(E172*P172,2)</f>
        <v>0</v>
      </c>
      <c r="R172" s="161"/>
      <c r="S172" s="161" t="s">
        <v>128</v>
      </c>
      <c r="T172" s="161" t="s">
        <v>128</v>
      </c>
      <c r="U172" s="161">
        <v>4</v>
      </c>
      <c r="V172" s="161">
        <f>ROUND(E172*U172,2)</f>
        <v>4</v>
      </c>
      <c r="W172" s="161"/>
      <c r="X172" s="161" t="s">
        <v>163</v>
      </c>
      <c r="Y172" s="151"/>
      <c r="Z172" s="151"/>
      <c r="AA172" s="151"/>
      <c r="AB172" s="151"/>
      <c r="AC172" s="151"/>
      <c r="AD172" s="151"/>
      <c r="AE172" s="151"/>
      <c r="AF172" s="151"/>
      <c r="AG172" s="151" t="s">
        <v>164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2.5" outlineLevel="1" x14ac:dyDescent="0.2">
      <c r="A173" s="176">
        <v>44</v>
      </c>
      <c r="B173" s="177" t="s">
        <v>363</v>
      </c>
      <c r="C173" s="184" t="s">
        <v>364</v>
      </c>
      <c r="D173" s="178" t="s">
        <v>362</v>
      </c>
      <c r="E173" s="179">
        <v>56</v>
      </c>
      <c r="F173" s="180"/>
      <c r="G173" s="181">
        <f>ROUND(E173*F173,2)</f>
        <v>0</v>
      </c>
      <c r="H173" s="162"/>
      <c r="I173" s="161">
        <f>ROUND(E173*H173,2)</f>
        <v>0</v>
      </c>
      <c r="J173" s="162"/>
      <c r="K173" s="161">
        <f>ROUND(E173*J173,2)</f>
        <v>0</v>
      </c>
      <c r="L173" s="161">
        <v>21</v>
      </c>
      <c r="M173" s="161">
        <f>G173*(1+L173/100)</f>
        <v>0</v>
      </c>
      <c r="N173" s="161">
        <v>8.9999999999999998E-4</v>
      </c>
      <c r="O173" s="161">
        <f>ROUND(E173*N173,2)</f>
        <v>0.05</v>
      </c>
      <c r="P173" s="161">
        <v>0</v>
      </c>
      <c r="Q173" s="161">
        <f>ROUND(E173*P173,2)</f>
        <v>0</v>
      </c>
      <c r="R173" s="161"/>
      <c r="S173" s="161" t="s">
        <v>128</v>
      </c>
      <c r="T173" s="161" t="s">
        <v>128</v>
      </c>
      <c r="U173" s="161">
        <v>2.29</v>
      </c>
      <c r="V173" s="161">
        <f>ROUND(E173*U173,2)</f>
        <v>128.24</v>
      </c>
      <c r="W173" s="161"/>
      <c r="X173" s="161" t="s">
        <v>163</v>
      </c>
      <c r="Y173" s="151"/>
      <c r="Z173" s="151"/>
      <c r="AA173" s="151"/>
      <c r="AB173" s="151"/>
      <c r="AC173" s="151"/>
      <c r="AD173" s="151"/>
      <c r="AE173" s="151"/>
      <c r="AF173" s="151"/>
      <c r="AG173" s="151" t="s">
        <v>164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ht="22.5" outlineLevel="1" x14ac:dyDescent="0.2">
      <c r="A174" s="176">
        <v>45</v>
      </c>
      <c r="B174" s="177" t="s">
        <v>365</v>
      </c>
      <c r="C174" s="184" t="s">
        <v>366</v>
      </c>
      <c r="D174" s="178" t="s">
        <v>362</v>
      </c>
      <c r="E174" s="179">
        <v>16</v>
      </c>
      <c r="F174" s="180"/>
      <c r="G174" s="181">
        <f>ROUND(E174*F174,2)</f>
        <v>0</v>
      </c>
      <c r="H174" s="162"/>
      <c r="I174" s="161">
        <f>ROUND(E174*H174,2)</f>
        <v>0</v>
      </c>
      <c r="J174" s="162"/>
      <c r="K174" s="161">
        <f>ROUND(E174*J174,2)</f>
        <v>0</v>
      </c>
      <c r="L174" s="161">
        <v>21</v>
      </c>
      <c r="M174" s="161">
        <f>G174*(1+L174/100)</f>
        <v>0</v>
      </c>
      <c r="N174" s="161">
        <v>1.1999999999999999E-3</v>
      </c>
      <c r="O174" s="161">
        <f>ROUND(E174*N174,2)</f>
        <v>0.02</v>
      </c>
      <c r="P174" s="161">
        <v>0</v>
      </c>
      <c r="Q174" s="161">
        <f>ROUND(E174*P174,2)</f>
        <v>0</v>
      </c>
      <c r="R174" s="161"/>
      <c r="S174" s="161" t="s">
        <v>128</v>
      </c>
      <c r="T174" s="161" t="s">
        <v>128</v>
      </c>
      <c r="U174" s="161">
        <v>2.72</v>
      </c>
      <c r="V174" s="161">
        <f>ROUND(E174*U174,2)</f>
        <v>43.52</v>
      </c>
      <c r="W174" s="161"/>
      <c r="X174" s="161" t="s">
        <v>163</v>
      </c>
      <c r="Y174" s="151"/>
      <c r="Z174" s="151"/>
      <c r="AA174" s="151"/>
      <c r="AB174" s="151"/>
      <c r="AC174" s="151"/>
      <c r="AD174" s="151"/>
      <c r="AE174" s="151"/>
      <c r="AF174" s="151"/>
      <c r="AG174" s="151" t="s">
        <v>164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ht="33.75" outlineLevel="1" x14ac:dyDescent="0.2">
      <c r="A175" s="170">
        <v>46</v>
      </c>
      <c r="B175" s="171" t="s">
        <v>367</v>
      </c>
      <c r="C175" s="185" t="s">
        <v>368</v>
      </c>
      <c r="D175" s="172" t="s">
        <v>222</v>
      </c>
      <c r="E175" s="173">
        <v>80.55</v>
      </c>
      <c r="F175" s="174"/>
      <c r="G175" s="175">
        <f>ROUND(E175*F175,2)</f>
        <v>0</v>
      </c>
      <c r="H175" s="162"/>
      <c r="I175" s="161">
        <f>ROUND(E175*H175,2)</f>
        <v>0</v>
      </c>
      <c r="J175" s="162"/>
      <c r="K175" s="161">
        <f>ROUND(E175*J175,2)</f>
        <v>0</v>
      </c>
      <c r="L175" s="161">
        <v>21</v>
      </c>
      <c r="M175" s="161">
        <f>G175*(1+L175/100)</f>
        <v>0</v>
      </c>
      <c r="N175" s="161">
        <v>4.2100000000000002E-3</v>
      </c>
      <c r="O175" s="161">
        <f>ROUND(E175*N175,2)</f>
        <v>0.34</v>
      </c>
      <c r="P175" s="161">
        <v>0</v>
      </c>
      <c r="Q175" s="161">
        <f>ROUND(E175*P175,2)</f>
        <v>0</v>
      </c>
      <c r="R175" s="161"/>
      <c r="S175" s="161" t="s">
        <v>139</v>
      </c>
      <c r="T175" s="161" t="s">
        <v>129</v>
      </c>
      <c r="U175" s="161">
        <v>0.35599999999999998</v>
      </c>
      <c r="V175" s="161">
        <f>ROUND(E175*U175,2)</f>
        <v>28.68</v>
      </c>
      <c r="W175" s="161"/>
      <c r="X175" s="161" t="s">
        <v>163</v>
      </c>
      <c r="Y175" s="151"/>
      <c r="Z175" s="151"/>
      <c r="AA175" s="151"/>
      <c r="AB175" s="151"/>
      <c r="AC175" s="151"/>
      <c r="AD175" s="151"/>
      <c r="AE175" s="151"/>
      <c r="AF175" s="151"/>
      <c r="AG175" s="151" t="s">
        <v>164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196" t="s">
        <v>369</v>
      </c>
      <c r="D176" s="189"/>
      <c r="E176" s="190">
        <v>14.7</v>
      </c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6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166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96" t="s">
        <v>370</v>
      </c>
      <c r="D177" s="189"/>
      <c r="E177" s="190">
        <v>25.2</v>
      </c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6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166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196" t="s">
        <v>371</v>
      </c>
      <c r="D178" s="189"/>
      <c r="E178" s="190">
        <v>33.6</v>
      </c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6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166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96" t="s">
        <v>372</v>
      </c>
      <c r="D179" s="189"/>
      <c r="E179" s="190">
        <v>7.05</v>
      </c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6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166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76">
        <v>47</v>
      </c>
      <c r="B180" s="177" t="s">
        <v>373</v>
      </c>
      <c r="C180" s="184" t="s">
        <v>374</v>
      </c>
      <c r="D180" s="178" t="s">
        <v>362</v>
      </c>
      <c r="E180" s="179">
        <v>1</v>
      </c>
      <c r="F180" s="180"/>
      <c r="G180" s="181">
        <f t="shared" ref="G180:G190" si="0">ROUND(E180*F180,2)</f>
        <v>0</v>
      </c>
      <c r="H180" s="162"/>
      <c r="I180" s="161">
        <f t="shared" ref="I180:I190" si="1">ROUND(E180*H180,2)</f>
        <v>0</v>
      </c>
      <c r="J180" s="162"/>
      <c r="K180" s="161">
        <f t="shared" ref="K180:K190" si="2">ROUND(E180*J180,2)</f>
        <v>0</v>
      </c>
      <c r="L180" s="161">
        <v>21</v>
      </c>
      <c r="M180" s="161">
        <f t="shared" ref="M180:M190" si="3">G180*(1+L180/100)</f>
        <v>0</v>
      </c>
      <c r="N180" s="161">
        <v>2.7999999999999998E-4</v>
      </c>
      <c r="O180" s="161">
        <f t="shared" ref="O180:O190" si="4">ROUND(E180*N180,2)</f>
        <v>0</v>
      </c>
      <c r="P180" s="161">
        <v>0</v>
      </c>
      <c r="Q180" s="161">
        <f t="shared" ref="Q180:Q190" si="5">ROUND(E180*P180,2)</f>
        <v>0</v>
      </c>
      <c r="R180" s="161"/>
      <c r="S180" s="161" t="s">
        <v>139</v>
      </c>
      <c r="T180" s="161" t="s">
        <v>155</v>
      </c>
      <c r="U180" s="161">
        <v>1.726</v>
      </c>
      <c r="V180" s="161">
        <f t="shared" ref="V180:V190" si="6">ROUND(E180*U180,2)</f>
        <v>1.73</v>
      </c>
      <c r="W180" s="161"/>
      <c r="X180" s="161" t="s">
        <v>163</v>
      </c>
      <c r="Y180" s="151"/>
      <c r="Z180" s="151"/>
      <c r="AA180" s="151"/>
      <c r="AB180" s="151"/>
      <c r="AC180" s="151"/>
      <c r="AD180" s="151"/>
      <c r="AE180" s="151"/>
      <c r="AF180" s="151"/>
      <c r="AG180" s="151" t="s">
        <v>164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ht="22.5" outlineLevel="1" x14ac:dyDescent="0.2">
      <c r="A181" s="176">
        <v>48</v>
      </c>
      <c r="B181" s="177" t="s">
        <v>375</v>
      </c>
      <c r="C181" s="184" t="s">
        <v>376</v>
      </c>
      <c r="D181" s="178" t="s">
        <v>362</v>
      </c>
      <c r="E181" s="179">
        <v>1</v>
      </c>
      <c r="F181" s="180"/>
      <c r="G181" s="181">
        <f t="shared" si="0"/>
        <v>0</v>
      </c>
      <c r="H181" s="162"/>
      <c r="I181" s="161">
        <f t="shared" si="1"/>
        <v>0</v>
      </c>
      <c r="J181" s="162"/>
      <c r="K181" s="161">
        <f t="shared" si="2"/>
        <v>0</v>
      </c>
      <c r="L181" s="161">
        <v>21</v>
      </c>
      <c r="M181" s="161">
        <f t="shared" si="3"/>
        <v>0</v>
      </c>
      <c r="N181" s="161">
        <v>2.1899999999999999E-2</v>
      </c>
      <c r="O181" s="161">
        <f t="shared" si="4"/>
        <v>0.02</v>
      </c>
      <c r="P181" s="161">
        <v>0</v>
      </c>
      <c r="Q181" s="161">
        <f t="shared" si="5"/>
        <v>0</v>
      </c>
      <c r="R181" s="161" t="s">
        <v>215</v>
      </c>
      <c r="S181" s="161" t="s">
        <v>128</v>
      </c>
      <c r="T181" s="161" t="s">
        <v>128</v>
      </c>
      <c r="U181" s="161">
        <v>0</v>
      </c>
      <c r="V181" s="161">
        <f t="shared" si="6"/>
        <v>0</v>
      </c>
      <c r="W181" s="161"/>
      <c r="X181" s="161" t="s">
        <v>216</v>
      </c>
      <c r="Y181" s="151"/>
      <c r="Z181" s="151"/>
      <c r="AA181" s="151"/>
      <c r="AB181" s="151"/>
      <c r="AC181" s="151"/>
      <c r="AD181" s="151"/>
      <c r="AE181" s="151"/>
      <c r="AF181" s="151"/>
      <c r="AG181" s="151" t="s">
        <v>217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ht="33.75" outlineLevel="1" x14ac:dyDescent="0.2">
      <c r="A182" s="176">
        <v>49</v>
      </c>
      <c r="B182" s="177" t="s">
        <v>377</v>
      </c>
      <c r="C182" s="184" t="s">
        <v>378</v>
      </c>
      <c r="D182" s="178" t="s">
        <v>138</v>
      </c>
      <c r="E182" s="179">
        <v>1</v>
      </c>
      <c r="F182" s="180"/>
      <c r="G182" s="181">
        <f t="shared" si="0"/>
        <v>0</v>
      </c>
      <c r="H182" s="162"/>
      <c r="I182" s="161">
        <f t="shared" si="1"/>
        <v>0</v>
      </c>
      <c r="J182" s="162"/>
      <c r="K182" s="161">
        <f t="shared" si="2"/>
        <v>0</v>
      </c>
      <c r="L182" s="161">
        <v>21</v>
      </c>
      <c r="M182" s="161">
        <f t="shared" si="3"/>
        <v>0</v>
      </c>
      <c r="N182" s="161">
        <v>0</v>
      </c>
      <c r="O182" s="161">
        <f t="shared" si="4"/>
        <v>0</v>
      </c>
      <c r="P182" s="161">
        <v>0</v>
      </c>
      <c r="Q182" s="161">
        <f t="shared" si="5"/>
        <v>0</v>
      </c>
      <c r="R182" s="161"/>
      <c r="S182" s="161" t="s">
        <v>139</v>
      </c>
      <c r="T182" s="161" t="s">
        <v>129</v>
      </c>
      <c r="U182" s="161">
        <v>0</v>
      </c>
      <c r="V182" s="161">
        <f t="shared" si="6"/>
        <v>0</v>
      </c>
      <c r="W182" s="161"/>
      <c r="X182" s="161" t="s">
        <v>216</v>
      </c>
      <c r="Y182" s="151"/>
      <c r="Z182" s="151"/>
      <c r="AA182" s="151"/>
      <c r="AB182" s="151"/>
      <c r="AC182" s="151"/>
      <c r="AD182" s="151"/>
      <c r="AE182" s="151"/>
      <c r="AF182" s="151"/>
      <c r="AG182" s="151" t="s">
        <v>217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ht="22.5" outlineLevel="1" x14ac:dyDescent="0.2">
      <c r="A183" s="176">
        <v>50</v>
      </c>
      <c r="B183" s="177" t="s">
        <v>379</v>
      </c>
      <c r="C183" s="184" t="s">
        <v>380</v>
      </c>
      <c r="D183" s="178" t="s">
        <v>138</v>
      </c>
      <c r="E183" s="179">
        <v>1</v>
      </c>
      <c r="F183" s="180"/>
      <c r="G183" s="181">
        <f t="shared" si="0"/>
        <v>0</v>
      </c>
      <c r="H183" s="162"/>
      <c r="I183" s="161">
        <f t="shared" si="1"/>
        <v>0</v>
      </c>
      <c r="J183" s="162"/>
      <c r="K183" s="161">
        <f t="shared" si="2"/>
        <v>0</v>
      </c>
      <c r="L183" s="161">
        <v>21</v>
      </c>
      <c r="M183" s="161">
        <f t="shared" si="3"/>
        <v>0</v>
      </c>
      <c r="N183" s="161">
        <v>0</v>
      </c>
      <c r="O183" s="161">
        <f t="shared" si="4"/>
        <v>0</v>
      </c>
      <c r="P183" s="161">
        <v>0</v>
      </c>
      <c r="Q183" s="161">
        <f t="shared" si="5"/>
        <v>0</v>
      </c>
      <c r="R183" s="161"/>
      <c r="S183" s="161" t="s">
        <v>139</v>
      </c>
      <c r="T183" s="161" t="s">
        <v>129</v>
      </c>
      <c r="U183" s="161">
        <v>0</v>
      </c>
      <c r="V183" s="161">
        <f t="shared" si="6"/>
        <v>0</v>
      </c>
      <c r="W183" s="161"/>
      <c r="X183" s="161" t="s">
        <v>216</v>
      </c>
      <c r="Y183" s="151"/>
      <c r="Z183" s="151"/>
      <c r="AA183" s="151"/>
      <c r="AB183" s="151"/>
      <c r="AC183" s="151"/>
      <c r="AD183" s="151"/>
      <c r="AE183" s="151"/>
      <c r="AF183" s="151"/>
      <c r="AG183" s="151" t="s">
        <v>217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ht="22.5" outlineLevel="1" x14ac:dyDescent="0.2">
      <c r="A184" s="176">
        <v>51</v>
      </c>
      <c r="B184" s="177" t="s">
        <v>381</v>
      </c>
      <c r="C184" s="184" t="s">
        <v>382</v>
      </c>
      <c r="D184" s="178" t="s">
        <v>138</v>
      </c>
      <c r="E184" s="179">
        <v>1</v>
      </c>
      <c r="F184" s="180"/>
      <c r="G184" s="181">
        <f t="shared" si="0"/>
        <v>0</v>
      </c>
      <c r="H184" s="162"/>
      <c r="I184" s="161">
        <f t="shared" si="1"/>
        <v>0</v>
      </c>
      <c r="J184" s="162"/>
      <c r="K184" s="161">
        <f t="shared" si="2"/>
        <v>0</v>
      </c>
      <c r="L184" s="161">
        <v>21</v>
      </c>
      <c r="M184" s="161">
        <f t="shared" si="3"/>
        <v>0</v>
      </c>
      <c r="N184" s="161">
        <v>0</v>
      </c>
      <c r="O184" s="161">
        <f t="shared" si="4"/>
        <v>0</v>
      </c>
      <c r="P184" s="161">
        <v>0</v>
      </c>
      <c r="Q184" s="161">
        <f t="shared" si="5"/>
        <v>0</v>
      </c>
      <c r="R184" s="161"/>
      <c r="S184" s="161" t="s">
        <v>139</v>
      </c>
      <c r="T184" s="161" t="s">
        <v>129</v>
      </c>
      <c r="U184" s="161">
        <v>0</v>
      </c>
      <c r="V184" s="161">
        <f t="shared" si="6"/>
        <v>0</v>
      </c>
      <c r="W184" s="161"/>
      <c r="X184" s="161" t="s">
        <v>216</v>
      </c>
      <c r="Y184" s="151"/>
      <c r="Z184" s="151"/>
      <c r="AA184" s="151"/>
      <c r="AB184" s="151"/>
      <c r="AC184" s="151"/>
      <c r="AD184" s="151"/>
      <c r="AE184" s="151"/>
      <c r="AF184" s="151"/>
      <c r="AG184" s="151" t="s">
        <v>217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2.5" outlineLevel="1" x14ac:dyDescent="0.2">
      <c r="A185" s="176">
        <v>52</v>
      </c>
      <c r="B185" s="177" t="s">
        <v>383</v>
      </c>
      <c r="C185" s="184" t="s">
        <v>384</v>
      </c>
      <c r="D185" s="178" t="s">
        <v>138</v>
      </c>
      <c r="E185" s="179">
        <v>1</v>
      </c>
      <c r="F185" s="180"/>
      <c r="G185" s="181">
        <f t="shared" si="0"/>
        <v>0</v>
      </c>
      <c r="H185" s="162"/>
      <c r="I185" s="161">
        <f t="shared" si="1"/>
        <v>0</v>
      </c>
      <c r="J185" s="162"/>
      <c r="K185" s="161">
        <f t="shared" si="2"/>
        <v>0</v>
      </c>
      <c r="L185" s="161">
        <v>21</v>
      </c>
      <c r="M185" s="161">
        <f t="shared" si="3"/>
        <v>0</v>
      </c>
      <c r="N185" s="161">
        <v>0</v>
      </c>
      <c r="O185" s="161">
        <f t="shared" si="4"/>
        <v>0</v>
      </c>
      <c r="P185" s="161">
        <v>0</v>
      </c>
      <c r="Q185" s="161">
        <f t="shared" si="5"/>
        <v>0</v>
      </c>
      <c r="R185" s="161"/>
      <c r="S185" s="161" t="s">
        <v>139</v>
      </c>
      <c r="T185" s="161" t="s">
        <v>129</v>
      </c>
      <c r="U185" s="161">
        <v>0</v>
      </c>
      <c r="V185" s="161">
        <f t="shared" si="6"/>
        <v>0</v>
      </c>
      <c r="W185" s="161"/>
      <c r="X185" s="161" t="s">
        <v>216</v>
      </c>
      <c r="Y185" s="151"/>
      <c r="Z185" s="151"/>
      <c r="AA185" s="151"/>
      <c r="AB185" s="151"/>
      <c r="AC185" s="151"/>
      <c r="AD185" s="151"/>
      <c r="AE185" s="151"/>
      <c r="AF185" s="151"/>
      <c r="AG185" s="151" t="s">
        <v>217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ht="22.5" outlineLevel="1" x14ac:dyDescent="0.2">
      <c r="A186" s="176">
        <v>53</v>
      </c>
      <c r="B186" s="177" t="s">
        <v>385</v>
      </c>
      <c r="C186" s="184" t="s">
        <v>386</v>
      </c>
      <c r="D186" s="178" t="s">
        <v>138</v>
      </c>
      <c r="E186" s="179">
        <v>3</v>
      </c>
      <c r="F186" s="180"/>
      <c r="G186" s="181">
        <f t="shared" si="0"/>
        <v>0</v>
      </c>
      <c r="H186" s="162"/>
      <c r="I186" s="161">
        <f t="shared" si="1"/>
        <v>0</v>
      </c>
      <c r="J186" s="162"/>
      <c r="K186" s="161">
        <f t="shared" si="2"/>
        <v>0</v>
      </c>
      <c r="L186" s="161">
        <v>21</v>
      </c>
      <c r="M186" s="161">
        <f t="shared" si="3"/>
        <v>0</v>
      </c>
      <c r="N186" s="161">
        <v>0</v>
      </c>
      <c r="O186" s="161">
        <f t="shared" si="4"/>
        <v>0</v>
      </c>
      <c r="P186" s="161">
        <v>0</v>
      </c>
      <c r="Q186" s="161">
        <f t="shared" si="5"/>
        <v>0</v>
      </c>
      <c r="R186" s="161"/>
      <c r="S186" s="161" t="s">
        <v>139</v>
      </c>
      <c r="T186" s="161" t="s">
        <v>129</v>
      </c>
      <c r="U186" s="161">
        <v>0</v>
      </c>
      <c r="V186" s="161">
        <f t="shared" si="6"/>
        <v>0</v>
      </c>
      <c r="W186" s="161"/>
      <c r="X186" s="161" t="s">
        <v>216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217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2.5" outlineLevel="1" x14ac:dyDescent="0.2">
      <c r="A187" s="176">
        <v>54</v>
      </c>
      <c r="B187" s="177" t="s">
        <v>387</v>
      </c>
      <c r="C187" s="184" t="s">
        <v>388</v>
      </c>
      <c r="D187" s="178" t="s">
        <v>138</v>
      </c>
      <c r="E187" s="179">
        <v>9</v>
      </c>
      <c r="F187" s="180"/>
      <c r="G187" s="181">
        <f t="shared" si="0"/>
        <v>0</v>
      </c>
      <c r="H187" s="162"/>
      <c r="I187" s="161">
        <f t="shared" si="1"/>
        <v>0</v>
      </c>
      <c r="J187" s="162"/>
      <c r="K187" s="161">
        <f t="shared" si="2"/>
        <v>0</v>
      </c>
      <c r="L187" s="161">
        <v>21</v>
      </c>
      <c r="M187" s="161">
        <f t="shared" si="3"/>
        <v>0</v>
      </c>
      <c r="N187" s="161">
        <v>0</v>
      </c>
      <c r="O187" s="161">
        <f t="shared" si="4"/>
        <v>0</v>
      </c>
      <c r="P187" s="161">
        <v>0</v>
      </c>
      <c r="Q187" s="161">
        <f t="shared" si="5"/>
        <v>0</v>
      </c>
      <c r="R187" s="161"/>
      <c r="S187" s="161" t="s">
        <v>139</v>
      </c>
      <c r="T187" s="161" t="s">
        <v>129</v>
      </c>
      <c r="U187" s="161">
        <v>0</v>
      </c>
      <c r="V187" s="161">
        <f t="shared" si="6"/>
        <v>0</v>
      </c>
      <c r="W187" s="161"/>
      <c r="X187" s="161" t="s">
        <v>216</v>
      </c>
      <c r="Y187" s="151"/>
      <c r="Z187" s="151"/>
      <c r="AA187" s="151"/>
      <c r="AB187" s="151"/>
      <c r="AC187" s="151"/>
      <c r="AD187" s="151"/>
      <c r="AE187" s="151"/>
      <c r="AF187" s="151"/>
      <c r="AG187" s="151" t="s">
        <v>217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2.5" outlineLevel="1" x14ac:dyDescent="0.2">
      <c r="A188" s="176">
        <v>55</v>
      </c>
      <c r="B188" s="177" t="s">
        <v>389</v>
      </c>
      <c r="C188" s="184" t="s">
        <v>390</v>
      </c>
      <c r="D188" s="178" t="s">
        <v>138</v>
      </c>
      <c r="E188" s="179">
        <v>16</v>
      </c>
      <c r="F188" s="180"/>
      <c r="G188" s="181">
        <f t="shared" si="0"/>
        <v>0</v>
      </c>
      <c r="H188" s="162"/>
      <c r="I188" s="161">
        <f t="shared" si="1"/>
        <v>0</v>
      </c>
      <c r="J188" s="162"/>
      <c r="K188" s="161">
        <f t="shared" si="2"/>
        <v>0</v>
      </c>
      <c r="L188" s="161">
        <v>21</v>
      </c>
      <c r="M188" s="161">
        <f t="shared" si="3"/>
        <v>0</v>
      </c>
      <c r="N188" s="161">
        <v>0</v>
      </c>
      <c r="O188" s="161">
        <f t="shared" si="4"/>
        <v>0</v>
      </c>
      <c r="P188" s="161">
        <v>0</v>
      </c>
      <c r="Q188" s="161">
        <f t="shared" si="5"/>
        <v>0</v>
      </c>
      <c r="R188" s="161"/>
      <c r="S188" s="161" t="s">
        <v>139</v>
      </c>
      <c r="T188" s="161" t="s">
        <v>129</v>
      </c>
      <c r="U188" s="161">
        <v>0</v>
      </c>
      <c r="V188" s="161">
        <f t="shared" si="6"/>
        <v>0</v>
      </c>
      <c r="W188" s="161"/>
      <c r="X188" s="161" t="s">
        <v>216</v>
      </c>
      <c r="Y188" s="151"/>
      <c r="Z188" s="151"/>
      <c r="AA188" s="151"/>
      <c r="AB188" s="151"/>
      <c r="AC188" s="151"/>
      <c r="AD188" s="151"/>
      <c r="AE188" s="151"/>
      <c r="AF188" s="151"/>
      <c r="AG188" s="151" t="s">
        <v>217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ht="22.5" outlineLevel="1" x14ac:dyDescent="0.2">
      <c r="A189" s="176">
        <v>56</v>
      </c>
      <c r="B189" s="177" t="s">
        <v>391</v>
      </c>
      <c r="C189" s="184" t="s">
        <v>392</v>
      </c>
      <c r="D189" s="178" t="s">
        <v>138</v>
      </c>
      <c r="E189" s="179">
        <v>21</v>
      </c>
      <c r="F189" s="180"/>
      <c r="G189" s="181">
        <f t="shared" si="0"/>
        <v>0</v>
      </c>
      <c r="H189" s="162"/>
      <c r="I189" s="161">
        <f t="shared" si="1"/>
        <v>0</v>
      </c>
      <c r="J189" s="162"/>
      <c r="K189" s="161">
        <f t="shared" si="2"/>
        <v>0</v>
      </c>
      <c r="L189" s="161">
        <v>21</v>
      </c>
      <c r="M189" s="161">
        <f t="shared" si="3"/>
        <v>0</v>
      </c>
      <c r="N189" s="161">
        <v>0</v>
      </c>
      <c r="O189" s="161">
        <f t="shared" si="4"/>
        <v>0</v>
      </c>
      <c r="P189" s="161">
        <v>0</v>
      </c>
      <c r="Q189" s="161">
        <f t="shared" si="5"/>
        <v>0</v>
      </c>
      <c r="R189" s="161"/>
      <c r="S189" s="161" t="s">
        <v>139</v>
      </c>
      <c r="T189" s="161" t="s">
        <v>129</v>
      </c>
      <c r="U189" s="161">
        <v>0</v>
      </c>
      <c r="V189" s="161">
        <f t="shared" si="6"/>
        <v>0</v>
      </c>
      <c r="W189" s="161"/>
      <c r="X189" s="161" t="s">
        <v>216</v>
      </c>
      <c r="Y189" s="151"/>
      <c r="Z189" s="151"/>
      <c r="AA189" s="151"/>
      <c r="AB189" s="151"/>
      <c r="AC189" s="151"/>
      <c r="AD189" s="151"/>
      <c r="AE189" s="151"/>
      <c r="AF189" s="151"/>
      <c r="AG189" s="151" t="s">
        <v>217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22.5" outlineLevel="1" x14ac:dyDescent="0.2">
      <c r="A190" s="176">
        <v>57</v>
      </c>
      <c r="B190" s="177" t="s">
        <v>393</v>
      </c>
      <c r="C190" s="184" t="s">
        <v>394</v>
      </c>
      <c r="D190" s="178" t="s">
        <v>138</v>
      </c>
      <c r="E190" s="179">
        <v>21</v>
      </c>
      <c r="F190" s="180"/>
      <c r="G190" s="181">
        <f t="shared" si="0"/>
        <v>0</v>
      </c>
      <c r="H190" s="162"/>
      <c r="I190" s="161">
        <f t="shared" si="1"/>
        <v>0</v>
      </c>
      <c r="J190" s="162"/>
      <c r="K190" s="161">
        <f t="shared" si="2"/>
        <v>0</v>
      </c>
      <c r="L190" s="161">
        <v>21</v>
      </c>
      <c r="M190" s="161">
        <f t="shared" si="3"/>
        <v>0</v>
      </c>
      <c r="N190" s="161">
        <v>0</v>
      </c>
      <c r="O190" s="161">
        <f t="shared" si="4"/>
        <v>0</v>
      </c>
      <c r="P190" s="161">
        <v>0</v>
      </c>
      <c r="Q190" s="161">
        <f t="shared" si="5"/>
        <v>0</v>
      </c>
      <c r="R190" s="161"/>
      <c r="S190" s="161" t="s">
        <v>139</v>
      </c>
      <c r="T190" s="161" t="s">
        <v>129</v>
      </c>
      <c r="U190" s="161">
        <v>0</v>
      </c>
      <c r="V190" s="161">
        <f t="shared" si="6"/>
        <v>0</v>
      </c>
      <c r="W190" s="161"/>
      <c r="X190" s="161" t="s">
        <v>216</v>
      </c>
      <c r="Y190" s="151"/>
      <c r="Z190" s="151"/>
      <c r="AA190" s="151"/>
      <c r="AB190" s="151"/>
      <c r="AC190" s="151"/>
      <c r="AD190" s="151"/>
      <c r="AE190" s="151"/>
      <c r="AF190" s="151"/>
      <c r="AG190" s="151" t="s">
        <v>217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x14ac:dyDescent="0.2">
      <c r="A191" s="164" t="s">
        <v>123</v>
      </c>
      <c r="B191" s="165" t="s">
        <v>65</v>
      </c>
      <c r="C191" s="183" t="s">
        <v>66</v>
      </c>
      <c r="D191" s="166"/>
      <c r="E191" s="167"/>
      <c r="F191" s="168"/>
      <c r="G191" s="169">
        <f>SUMIF(AG192:AG203,"&lt;&gt;NOR",G192:G203)</f>
        <v>0</v>
      </c>
      <c r="H191" s="163"/>
      <c r="I191" s="163">
        <f>SUM(I192:I203)</f>
        <v>0</v>
      </c>
      <c r="J191" s="163"/>
      <c r="K191" s="163">
        <f>SUM(K192:K203)</f>
        <v>0</v>
      </c>
      <c r="L191" s="163"/>
      <c r="M191" s="163">
        <f>SUM(M192:M203)</f>
        <v>0</v>
      </c>
      <c r="N191" s="163"/>
      <c r="O191" s="163">
        <f>SUM(O192:O203)</f>
        <v>20.729999999999997</v>
      </c>
      <c r="P191" s="163"/>
      <c r="Q191" s="163">
        <f>SUM(Q192:Q203)</f>
        <v>0</v>
      </c>
      <c r="R191" s="163"/>
      <c r="S191" s="163"/>
      <c r="T191" s="163"/>
      <c r="U191" s="163"/>
      <c r="V191" s="163">
        <f>SUM(V192:V203)</f>
        <v>293.27999999999997</v>
      </c>
      <c r="W191" s="163"/>
      <c r="X191" s="163"/>
      <c r="AG191" t="s">
        <v>124</v>
      </c>
    </row>
    <row r="192" spans="1:60" outlineLevel="1" x14ac:dyDescent="0.2">
      <c r="A192" s="170">
        <v>58</v>
      </c>
      <c r="B192" s="171" t="s">
        <v>395</v>
      </c>
      <c r="C192" s="185" t="s">
        <v>396</v>
      </c>
      <c r="D192" s="172" t="s">
        <v>162</v>
      </c>
      <c r="E192" s="173">
        <v>983.11950000000002</v>
      </c>
      <c r="F192" s="174"/>
      <c r="G192" s="175">
        <f>ROUND(E192*F192,2)</f>
        <v>0</v>
      </c>
      <c r="H192" s="162"/>
      <c r="I192" s="161">
        <f>ROUND(E192*H192,2)</f>
        <v>0</v>
      </c>
      <c r="J192" s="162"/>
      <c r="K192" s="161">
        <f>ROUND(E192*J192,2)</f>
        <v>0</v>
      </c>
      <c r="L192" s="161">
        <v>21</v>
      </c>
      <c r="M192" s="161">
        <f>G192*(1+L192/100)</f>
        <v>0</v>
      </c>
      <c r="N192" s="161">
        <v>1.8380000000000001E-2</v>
      </c>
      <c r="O192" s="161">
        <f>ROUND(E192*N192,2)</f>
        <v>18.07</v>
      </c>
      <c r="P192" s="161">
        <v>0</v>
      </c>
      <c r="Q192" s="161">
        <f>ROUND(E192*P192,2)</f>
        <v>0</v>
      </c>
      <c r="R192" s="161"/>
      <c r="S192" s="161" t="s">
        <v>128</v>
      </c>
      <c r="T192" s="161" t="s">
        <v>128</v>
      </c>
      <c r="U192" s="161">
        <v>0.13</v>
      </c>
      <c r="V192" s="161">
        <f>ROUND(E192*U192,2)</f>
        <v>127.81</v>
      </c>
      <c r="W192" s="161"/>
      <c r="X192" s="161" t="s">
        <v>163</v>
      </c>
      <c r="Y192" s="151"/>
      <c r="Z192" s="151"/>
      <c r="AA192" s="151"/>
      <c r="AB192" s="151"/>
      <c r="AC192" s="151"/>
      <c r="AD192" s="151"/>
      <c r="AE192" s="151"/>
      <c r="AF192" s="151"/>
      <c r="AG192" s="151" t="s">
        <v>164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196" t="s">
        <v>295</v>
      </c>
      <c r="D193" s="189"/>
      <c r="E193" s="190">
        <v>983.11950000000002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6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166</v>
      </c>
      <c r="AH193" s="151">
        <v>5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70">
        <v>59</v>
      </c>
      <c r="B194" s="171" t="s">
        <v>397</v>
      </c>
      <c r="C194" s="185" t="s">
        <v>398</v>
      </c>
      <c r="D194" s="172" t="s">
        <v>162</v>
      </c>
      <c r="E194" s="173">
        <v>2949.3584999999998</v>
      </c>
      <c r="F194" s="174"/>
      <c r="G194" s="175">
        <f>ROUND(E194*F194,2)</f>
        <v>0</v>
      </c>
      <c r="H194" s="162"/>
      <c r="I194" s="161">
        <f>ROUND(E194*H194,2)</f>
        <v>0</v>
      </c>
      <c r="J194" s="162"/>
      <c r="K194" s="161">
        <f>ROUND(E194*J194,2)</f>
        <v>0</v>
      </c>
      <c r="L194" s="161">
        <v>21</v>
      </c>
      <c r="M194" s="161">
        <f>G194*(1+L194/100)</f>
        <v>0</v>
      </c>
      <c r="N194" s="161">
        <v>8.4999999999999995E-4</v>
      </c>
      <c r="O194" s="161">
        <f>ROUND(E194*N194,2)</f>
        <v>2.5099999999999998</v>
      </c>
      <c r="P194" s="161">
        <v>0</v>
      </c>
      <c r="Q194" s="161">
        <f>ROUND(E194*P194,2)</f>
        <v>0</v>
      </c>
      <c r="R194" s="161"/>
      <c r="S194" s="161" t="s">
        <v>128</v>
      </c>
      <c r="T194" s="161" t="s">
        <v>128</v>
      </c>
      <c r="U194" s="161">
        <v>6.0000000000000001E-3</v>
      </c>
      <c r="V194" s="161">
        <f>ROUND(E194*U194,2)</f>
        <v>17.7</v>
      </c>
      <c r="W194" s="161"/>
      <c r="X194" s="161" t="s">
        <v>163</v>
      </c>
      <c r="Y194" s="151"/>
      <c r="Z194" s="151"/>
      <c r="AA194" s="151"/>
      <c r="AB194" s="151"/>
      <c r="AC194" s="151"/>
      <c r="AD194" s="151"/>
      <c r="AE194" s="151"/>
      <c r="AF194" s="151"/>
      <c r="AG194" s="151" t="s">
        <v>164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196" t="s">
        <v>399</v>
      </c>
      <c r="D195" s="189"/>
      <c r="E195" s="190">
        <v>2949.3584999999998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6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166</v>
      </c>
      <c r="AH195" s="151">
        <v>5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70">
        <v>60</v>
      </c>
      <c r="B196" s="171" t="s">
        <v>400</v>
      </c>
      <c r="C196" s="185" t="s">
        <v>401</v>
      </c>
      <c r="D196" s="172" t="s">
        <v>162</v>
      </c>
      <c r="E196" s="173">
        <v>983.11950000000002</v>
      </c>
      <c r="F196" s="174"/>
      <c r="G196" s="175">
        <f>ROUND(E196*F196,2)</f>
        <v>0</v>
      </c>
      <c r="H196" s="162"/>
      <c r="I196" s="161">
        <f>ROUND(E196*H196,2)</f>
        <v>0</v>
      </c>
      <c r="J196" s="162"/>
      <c r="K196" s="161">
        <f>ROUND(E196*J196,2)</f>
        <v>0</v>
      </c>
      <c r="L196" s="161">
        <v>21</v>
      </c>
      <c r="M196" s="161">
        <f>G196*(1+L196/100)</f>
        <v>0</v>
      </c>
      <c r="N196" s="161">
        <v>0</v>
      </c>
      <c r="O196" s="161">
        <f>ROUND(E196*N196,2)</f>
        <v>0</v>
      </c>
      <c r="P196" s="161">
        <v>0</v>
      </c>
      <c r="Q196" s="161">
        <f>ROUND(E196*P196,2)</f>
        <v>0</v>
      </c>
      <c r="R196" s="161"/>
      <c r="S196" s="161" t="s">
        <v>128</v>
      </c>
      <c r="T196" s="161" t="s">
        <v>155</v>
      </c>
      <c r="U196" s="161">
        <v>0.10199999999999999</v>
      </c>
      <c r="V196" s="161">
        <f>ROUND(E196*U196,2)</f>
        <v>100.28</v>
      </c>
      <c r="W196" s="161"/>
      <c r="X196" s="161" t="s">
        <v>163</v>
      </c>
      <c r="Y196" s="151"/>
      <c r="Z196" s="151"/>
      <c r="AA196" s="151"/>
      <c r="AB196" s="151"/>
      <c r="AC196" s="151"/>
      <c r="AD196" s="151"/>
      <c r="AE196" s="151"/>
      <c r="AF196" s="151"/>
      <c r="AG196" s="151" t="s">
        <v>164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96" t="s">
        <v>402</v>
      </c>
      <c r="D197" s="189"/>
      <c r="E197" s="190">
        <v>983.11950000000002</v>
      </c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6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166</v>
      </c>
      <c r="AH197" s="151">
        <v>5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70">
        <v>61</v>
      </c>
      <c r="B198" s="171" t="s">
        <v>403</v>
      </c>
      <c r="C198" s="185" t="s">
        <v>404</v>
      </c>
      <c r="D198" s="172" t="s">
        <v>162</v>
      </c>
      <c r="E198" s="173">
        <v>983.11950000000002</v>
      </c>
      <c r="F198" s="174"/>
      <c r="G198" s="175">
        <f>ROUND(E198*F198,2)</f>
        <v>0</v>
      </c>
      <c r="H198" s="162"/>
      <c r="I198" s="161">
        <f>ROUND(E198*H198,2)</f>
        <v>0</v>
      </c>
      <c r="J198" s="162"/>
      <c r="K198" s="161">
        <f>ROUND(E198*J198,2)</f>
        <v>0</v>
      </c>
      <c r="L198" s="161">
        <v>21</v>
      </c>
      <c r="M198" s="161">
        <f>G198*(1+L198/100)</f>
        <v>0</v>
      </c>
      <c r="N198" s="161">
        <v>0</v>
      </c>
      <c r="O198" s="161">
        <f>ROUND(E198*N198,2)</f>
        <v>0</v>
      </c>
      <c r="P198" s="161">
        <v>0</v>
      </c>
      <c r="Q198" s="161">
        <f>ROUND(E198*P198,2)</f>
        <v>0</v>
      </c>
      <c r="R198" s="161"/>
      <c r="S198" s="161" t="s">
        <v>128</v>
      </c>
      <c r="T198" s="161" t="s">
        <v>128</v>
      </c>
      <c r="U198" s="161">
        <v>3.0300000000000001E-2</v>
      </c>
      <c r="V198" s="161">
        <f>ROUND(E198*U198,2)</f>
        <v>29.79</v>
      </c>
      <c r="W198" s="161"/>
      <c r="X198" s="161" t="s">
        <v>163</v>
      </c>
      <c r="Y198" s="151"/>
      <c r="Z198" s="151"/>
      <c r="AA198" s="151"/>
      <c r="AB198" s="151"/>
      <c r="AC198" s="151"/>
      <c r="AD198" s="151"/>
      <c r="AE198" s="151"/>
      <c r="AF198" s="151"/>
      <c r="AG198" s="151" t="s">
        <v>164</v>
      </c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96" t="s">
        <v>402</v>
      </c>
      <c r="D199" s="189"/>
      <c r="E199" s="190">
        <v>983.11950000000002</v>
      </c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6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166</v>
      </c>
      <c r="AH199" s="151">
        <v>5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70">
        <v>62</v>
      </c>
      <c r="B200" s="171" t="s">
        <v>405</v>
      </c>
      <c r="C200" s="185" t="s">
        <v>406</v>
      </c>
      <c r="D200" s="172" t="s">
        <v>162</v>
      </c>
      <c r="E200" s="173">
        <v>2949.3584999999998</v>
      </c>
      <c r="F200" s="174"/>
      <c r="G200" s="175">
        <f>ROUND(E200*F200,2)</f>
        <v>0</v>
      </c>
      <c r="H200" s="162"/>
      <c r="I200" s="161">
        <f>ROUND(E200*H200,2)</f>
        <v>0</v>
      </c>
      <c r="J200" s="162"/>
      <c r="K200" s="161">
        <f>ROUND(E200*J200,2)</f>
        <v>0</v>
      </c>
      <c r="L200" s="161">
        <v>21</v>
      </c>
      <c r="M200" s="161">
        <f>G200*(1+L200/100)</f>
        <v>0</v>
      </c>
      <c r="N200" s="161">
        <v>5.0000000000000002E-5</v>
      </c>
      <c r="O200" s="161">
        <f>ROUND(E200*N200,2)</f>
        <v>0.15</v>
      </c>
      <c r="P200" s="161">
        <v>0</v>
      </c>
      <c r="Q200" s="161">
        <f>ROUND(E200*P200,2)</f>
        <v>0</v>
      </c>
      <c r="R200" s="161"/>
      <c r="S200" s="161" t="s">
        <v>128</v>
      </c>
      <c r="T200" s="161" t="s">
        <v>155</v>
      </c>
      <c r="U200" s="161">
        <v>0</v>
      </c>
      <c r="V200" s="161">
        <f>ROUND(E200*U200,2)</f>
        <v>0</v>
      </c>
      <c r="W200" s="161"/>
      <c r="X200" s="161" t="s">
        <v>163</v>
      </c>
      <c r="Y200" s="151"/>
      <c r="Z200" s="151"/>
      <c r="AA200" s="151"/>
      <c r="AB200" s="151"/>
      <c r="AC200" s="151"/>
      <c r="AD200" s="151"/>
      <c r="AE200" s="151"/>
      <c r="AF200" s="151"/>
      <c r="AG200" s="151" t="s">
        <v>164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96" t="s">
        <v>407</v>
      </c>
      <c r="D201" s="189"/>
      <c r="E201" s="190">
        <v>2949.3584999999998</v>
      </c>
      <c r="F201" s="161"/>
      <c r="G201" s="161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1"/>
      <c r="U201" s="161"/>
      <c r="V201" s="161"/>
      <c r="W201" s="161"/>
      <c r="X201" s="16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166</v>
      </c>
      <c r="AH201" s="151">
        <v>5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70">
        <v>63</v>
      </c>
      <c r="B202" s="171" t="s">
        <v>408</v>
      </c>
      <c r="C202" s="185" t="s">
        <v>409</v>
      </c>
      <c r="D202" s="172" t="s">
        <v>162</v>
      </c>
      <c r="E202" s="173">
        <v>983.11950000000002</v>
      </c>
      <c r="F202" s="174"/>
      <c r="G202" s="175">
        <f>ROUND(E202*F202,2)</f>
        <v>0</v>
      </c>
      <c r="H202" s="162"/>
      <c r="I202" s="161">
        <f>ROUND(E202*H202,2)</f>
        <v>0</v>
      </c>
      <c r="J202" s="162"/>
      <c r="K202" s="161">
        <f>ROUND(E202*J202,2)</f>
        <v>0</v>
      </c>
      <c r="L202" s="161">
        <v>21</v>
      </c>
      <c r="M202" s="161">
        <f>G202*(1+L202/100)</f>
        <v>0</v>
      </c>
      <c r="N202" s="161">
        <v>0</v>
      </c>
      <c r="O202" s="161">
        <f>ROUND(E202*N202,2)</f>
        <v>0</v>
      </c>
      <c r="P202" s="161">
        <v>0</v>
      </c>
      <c r="Q202" s="161">
        <f>ROUND(E202*P202,2)</f>
        <v>0</v>
      </c>
      <c r="R202" s="161"/>
      <c r="S202" s="161" t="s">
        <v>128</v>
      </c>
      <c r="T202" s="161" t="s">
        <v>128</v>
      </c>
      <c r="U202" s="161">
        <v>1.7999999999999999E-2</v>
      </c>
      <c r="V202" s="161">
        <f>ROUND(E202*U202,2)</f>
        <v>17.7</v>
      </c>
      <c r="W202" s="161"/>
      <c r="X202" s="161" t="s">
        <v>163</v>
      </c>
      <c r="Y202" s="151"/>
      <c r="Z202" s="151"/>
      <c r="AA202" s="151"/>
      <c r="AB202" s="151"/>
      <c r="AC202" s="151"/>
      <c r="AD202" s="151"/>
      <c r="AE202" s="151"/>
      <c r="AF202" s="151"/>
      <c r="AG202" s="151" t="s">
        <v>164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96" t="s">
        <v>402</v>
      </c>
      <c r="D203" s="189"/>
      <c r="E203" s="190">
        <v>983.11950000000002</v>
      </c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6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166</v>
      </c>
      <c r="AH203" s="151">
        <v>5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25.5" x14ac:dyDescent="0.2">
      <c r="A204" s="164" t="s">
        <v>123</v>
      </c>
      <c r="B204" s="165" t="s">
        <v>67</v>
      </c>
      <c r="C204" s="183" t="s">
        <v>68</v>
      </c>
      <c r="D204" s="166"/>
      <c r="E204" s="167"/>
      <c r="F204" s="168"/>
      <c r="G204" s="169">
        <f>SUMIF(AG205:AG206,"&lt;&gt;NOR",G205:G206)</f>
        <v>0</v>
      </c>
      <c r="H204" s="163"/>
      <c r="I204" s="163">
        <f>SUM(I205:I206)</f>
        <v>0</v>
      </c>
      <c r="J204" s="163"/>
      <c r="K204" s="163">
        <f>SUM(K205:K206)</f>
        <v>0</v>
      </c>
      <c r="L204" s="163"/>
      <c r="M204" s="163">
        <f>SUM(M205:M206)</f>
        <v>0</v>
      </c>
      <c r="N204" s="163"/>
      <c r="O204" s="163">
        <f>SUM(O205:O206)</f>
        <v>0.02</v>
      </c>
      <c r="P204" s="163"/>
      <c r="Q204" s="163">
        <f>SUM(Q205:Q206)</f>
        <v>0</v>
      </c>
      <c r="R204" s="163"/>
      <c r="S204" s="163"/>
      <c r="T204" s="163"/>
      <c r="U204" s="163"/>
      <c r="V204" s="163">
        <f>SUM(V205:V206)</f>
        <v>147.84</v>
      </c>
      <c r="W204" s="163"/>
      <c r="X204" s="163"/>
      <c r="AG204" t="s">
        <v>124</v>
      </c>
    </row>
    <row r="205" spans="1:60" outlineLevel="1" x14ac:dyDescent="0.2">
      <c r="A205" s="170">
        <v>64</v>
      </c>
      <c r="B205" s="171" t="s">
        <v>410</v>
      </c>
      <c r="C205" s="185" t="s">
        <v>411</v>
      </c>
      <c r="D205" s="172" t="s">
        <v>162</v>
      </c>
      <c r="E205" s="173">
        <v>480</v>
      </c>
      <c r="F205" s="174"/>
      <c r="G205" s="175">
        <f>ROUND(E205*F205,2)</f>
        <v>0</v>
      </c>
      <c r="H205" s="162"/>
      <c r="I205" s="161">
        <f>ROUND(E205*H205,2)</f>
        <v>0</v>
      </c>
      <c r="J205" s="162"/>
      <c r="K205" s="161">
        <f>ROUND(E205*J205,2)</f>
        <v>0</v>
      </c>
      <c r="L205" s="161">
        <v>21</v>
      </c>
      <c r="M205" s="161">
        <f>G205*(1+L205/100)</f>
        <v>0</v>
      </c>
      <c r="N205" s="161">
        <v>4.0000000000000003E-5</v>
      </c>
      <c r="O205" s="161">
        <f>ROUND(E205*N205,2)</f>
        <v>0.02</v>
      </c>
      <c r="P205" s="161">
        <v>0</v>
      </c>
      <c r="Q205" s="161">
        <f>ROUND(E205*P205,2)</f>
        <v>0</v>
      </c>
      <c r="R205" s="161"/>
      <c r="S205" s="161" t="s">
        <v>128</v>
      </c>
      <c r="T205" s="161" t="s">
        <v>128</v>
      </c>
      <c r="U205" s="161">
        <v>0.308</v>
      </c>
      <c r="V205" s="161">
        <f>ROUND(E205*U205,2)</f>
        <v>147.84</v>
      </c>
      <c r="W205" s="161"/>
      <c r="X205" s="161" t="s">
        <v>163</v>
      </c>
      <c r="Y205" s="151"/>
      <c r="Z205" s="151"/>
      <c r="AA205" s="151"/>
      <c r="AB205" s="151"/>
      <c r="AC205" s="151"/>
      <c r="AD205" s="151"/>
      <c r="AE205" s="151"/>
      <c r="AF205" s="151"/>
      <c r="AG205" s="151" t="s">
        <v>164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96" t="s">
        <v>412</v>
      </c>
      <c r="D206" s="189"/>
      <c r="E206" s="190">
        <v>480</v>
      </c>
      <c r="F206" s="161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61"/>
      <c r="X206" s="16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166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x14ac:dyDescent="0.2">
      <c r="A207" s="164" t="s">
        <v>123</v>
      </c>
      <c r="B207" s="165" t="s">
        <v>69</v>
      </c>
      <c r="C207" s="183" t="s">
        <v>70</v>
      </c>
      <c r="D207" s="166"/>
      <c r="E207" s="167"/>
      <c r="F207" s="168"/>
      <c r="G207" s="169">
        <f>SUMIF(AG208:AG259,"&lt;&gt;NOR",G208:G259)</f>
        <v>0</v>
      </c>
      <c r="H207" s="163"/>
      <c r="I207" s="163">
        <f>SUM(I208:I259)</f>
        <v>0</v>
      </c>
      <c r="J207" s="163"/>
      <c r="K207" s="163">
        <f>SUM(K208:K259)</f>
        <v>0</v>
      </c>
      <c r="L207" s="163"/>
      <c r="M207" s="163">
        <f>SUM(M208:M259)</f>
        <v>0</v>
      </c>
      <c r="N207" s="163"/>
      <c r="O207" s="163">
        <f>SUM(O208:O259)</f>
        <v>0.18</v>
      </c>
      <c r="P207" s="163"/>
      <c r="Q207" s="163">
        <f>SUM(Q208:Q259)</f>
        <v>36.529999999999994</v>
      </c>
      <c r="R207" s="163"/>
      <c r="S207" s="163"/>
      <c r="T207" s="163"/>
      <c r="U207" s="163"/>
      <c r="V207" s="163">
        <f>SUM(V208:V259)</f>
        <v>235.98000000000002</v>
      </c>
      <c r="W207" s="163"/>
      <c r="X207" s="163"/>
      <c r="AG207" t="s">
        <v>124</v>
      </c>
    </row>
    <row r="208" spans="1:60" outlineLevel="1" x14ac:dyDescent="0.2">
      <c r="A208" s="170">
        <v>65</v>
      </c>
      <c r="B208" s="171" t="s">
        <v>413</v>
      </c>
      <c r="C208" s="185" t="s">
        <v>414</v>
      </c>
      <c r="D208" s="172" t="s">
        <v>169</v>
      </c>
      <c r="E208" s="173">
        <v>1.44</v>
      </c>
      <c r="F208" s="174"/>
      <c r="G208" s="175">
        <f>ROUND(E208*F208,2)</f>
        <v>0</v>
      </c>
      <c r="H208" s="162"/>
      <c r="I208" s="161">
        <f>ROUND(E208*H208,2)</f>
        <v>0</v>
      </c>
      <c r="J208" s="162"/>
      <c r="K208" s="161">
        <f>ROUND(E208*J208,2)</f>
        <v>0</v>
      </c>
      <c r="L208" s="161">
        <v>21</v>
      </c>
      <c r="M208" s="161">
        <f>G208*(1+L208/100)</f>
        <v>0</v>
      </c>
      <c r="N208" s="161">
        <v>0</v>
      </c>
      <c r="O208" s="161">
        <f>ROUND(E208*N208,2)</f>
        <v>0</v>
      </c>
      <c r="P208" s="161">
        <v>2.85</v>
      </c>
      <c r="Q208" s="161">
        <f>ROUND(E208*P208,2)</f>
        <v>4.0999999999999996</v>
      </c>
      <c r="R208" s="161"/>
      <c r="S208" s="161" t="s">
        <v>128</v>
      </c>
      <c r="T208" s="161" t="s">
        <v>128</v>
      </c>
      <c r="U208" s="161">
        <v>17.606999999999999</v>
      </c>
      <c r="V208" s="161">
        <f>ROUND(E208*U208,2)</f>
        <v>25.35</v>
      </c>
      <c r="W208" s="161"/>
      <c r="X208" s="161" t="s">
        <v>163</v>
      </c>
      <c r="Y208" s="151"/>
      <c r="Z208" s="151"/>
      <c r="AA208" s="151"/>
      <c r="AB208" s="151"/>
      <c r="AC208" s="151"/>
      <c r="AD208" s="151"/>
      <c r="AE208" s="151"/>
      <c r="AF208" s="151"/>
      <c r="AG208" s="151" t="s">
        <v>164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196" t="s">
        <v>415</v>
      </c>
      <c r="D209" s="189"/>
      <c r="E209" s="190"/>
      <c r="F209" s="161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6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166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96" t="s">
        <v>416</v>
      </c>
      <c r="D210" s="189"/>
      <c r="E210" s="190">
        <v>0.96</v>
      </c>
      <c r="F210" s="161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6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166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96" t="s">
        <v>417</v>
      </c>
      <c r="D211" s="189"/>
      <c r="E211" s="190">
        <v>0.48</v>
      </c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6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166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70">
        <v>66</v>
      </c>
      <c r="B212" s="171" t="s">
        <v>418</v>
      </c>
      <c r="C212" s="185" t="s">
        <v>419</v>
      </c>
      <c r="D212" s="172" t="s">
        <v>169</v>
      </c>
      <c r="E212" s="173">
        <v>1.08</v>
      </c>
      <c r="F212" s="174"/>
      <c r="G212" s="175">
        <f>ROUND(E212*F212,2)</f>
        <v>0</v>
      </c>
      <c r="H212" s="162"/>
      <c r="I212" s="161">
        <f>ROUND(E212*H212,2)</f>
        <v>0</v>
      </c>
      <c r="J212" s="162"/>
      <c r="K212" s="161">
        <f>ROUND(E212*J212,2)</f>
        <v>0</v>
      </c>
      <c r="L212" s="161">
        <v>21</v>
      </c>
      <c r="M212" s="161">
        <f>G212*(1+L212/100)</f>
        <v>0</v>
      </c>
      <c r="N212" s="161">
        <v>0</v>
      </c>
      <c r="O212" s="161">
        <f>ROUND(E212*N212,2)</f>
        <v>0</v>
      </c>
      <c r="P212" s="161">
        <v>2.4</v>
      </c>
      <c r="Q212" s="161">
        <f>ROUND(E212*P212,2)</f>
        <v>2.59</v>
      </c>
      <c r="R212" s="161"/>
      <c r="S212" s="161" t="s">
        <v>128</v>
      </c>
      <c r="T212" s="161" t="s">
        <v>128</v>
      </c>
      <c r="U212" s="161">
        <v>13.301</v>
      </c>
      <c r="V212" s="161">
        <f>ROUND(E212*U212,2)</f>
        <v>14.37</v>
      </c>
      <c r="W212" s="161"/>
      <c r="X212" s="161" t="s">
        <v>163</v>
      </c>
      <c r="Y212" s="151"/>
      <c r="Z212" s="151"/>
      <c r="AA212" s="151"/>
      <c r="AB212" s="151"/>
      <c r="AC212" s="151"/>
      <c r="AD212" s="151"/>
      <c r="AE212" s="151"/>
      <c r="AF212" s="151"/>
      <c r="AG212" s="151" t="s">
        <v>164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96" t="s">
        <v>415</v>
      </c>
      <c r="D213" s="189"/>
      <c r="E213" s="190"/>
      <c r="F213" s="161"/>
      <c r="G213" s="161"/>
      <c r="H213" s="161"/>
      <c r="I213" s="161"/>
      <c r="J213" s="161"/>
      <c r="K213" s="161"/>
      <c r="L213" s="161"/>
      <c r="M213" s="161"/>
      <c r="N213" s="161"/>
      <c r="O213" s="161"/>
      <c r="P213" s="161"/>
      <c r="Q213" s="161"/>
      <c r="R213" s="161"/>
      <c r="S213" s="161"/>
      <c r="T213" s="161"/>
      <c r="U213" s="161"/>
      <c r="V213" s="161"/>
      <c r="W213" s="161"/>
      <c r="X213" s="16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166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8"/>
      <c r="B214" s="159"/>
      <c r="C214" s="196" t="s">
        <v>191</v>
      </c>
      <c r="D214" s="189"/>
      <c r="E214" s="190">
        <v>0.48</v>
      </c>
      <c r="F214" s="161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6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166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196" t="s">
        <v>192</v>
      </c>
      <c r="D215" s="189"/>
      <c r="E215" s="190">
        <v>0.6</v>
      </c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61"/>
      <c r="X215" s="16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166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70">
        <v>67</v>
      </c>
      <c r="B216" s="171" t="s">
        <v>420</v>
      </c>
      <c r="C216" s="185" t="s">
        <v>421</v>
      </c>
      <c r="D216" s="172" t="s">
        <v>362</v>
      </c>
      <c r="E216" s="173">
        <v>44</v>
      </c>
      <c r="F216" s="174"/>
      <c r="G216" s="175">
        <f>ROUND(E216*F216,2)</f>
        <v>0</v>
      </c>
      <c r="H216" s="162"/>
      <c r="I216" s="161">
        <f>ROUND(E216*H216,2)</f>
        <v>0</v>
      </c>
      <c r="J216" s="162"/>
      <c r="K216" s="161">
        <f>ROUND(E216*J216,2)</f>
        <v>0</v>
      </c>
      <c r="L216" s="161">
        <v>21</v>
      </c>
      <c r="M216" s="161">
        <f>G216*(1+L216/100)</f>
        <v>0</v>
      </c>
      <c r="N216" s="161">
        <v>0</v>
      </c>
      <c r="O216" s="161">
        <f>ROUND(E216*N216,2)</f>
        <v>0</v>
      </c>
      <c r="P216" s="161">
        <v>2.5000000000000001E-2</v>
      </c>
      <c r="Q216" s="161">
        <f>ROUND(E216*P216,2)</f>
        <v>1.1000000000000001</v>
      </c>
      <c r="R216" s="161"/>
      <c r="S216" s="161" t="s">
        <v>128</v>
      </c>
      <c r="T216" s="161" t="s">
        <v>128</v>
      </c>
      <c r="U216" s="161">
        <v>0.03</v>
      </c>
      <c r="V216" s="161">
        <f>ROUND(E216*U216,2)</f>
        <v>1.32</v>
      </c>
      <c r="W216" s="161"/>
      <c r="X216" s="161" t="s">
        <v>163</v>
      </c>
      <c r="Y216" s="151"/>
      <c r="Z216" s="151"/>
      <c r="AA216" s="151"/>
      <c r="AB216" s="151"/>
      <c r="AC216" s="151"/>
      <c r="AD216" s="151"/>
      <c r="AE216" s="151"/>
      <c r="AF216" s="151"/>
      <c r="AG216" s="151" t="s">
        <v>164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96" t="s">
        <v>422</v>
      </c>
      <c r="D217" s="189"/>
      <c r="E217" s="190">
        <v>11</v>
      </c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6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166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196" t="s">
        <v>423</v>
      </c>
      <c r="D218" s="189"/>
      <c r="E218" s="190">
        <v>11</v>
      </c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6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166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96" t="s">
        <v>424</v>
      </c>
      <c r="D219" s="189"/>
      <c r="E219" s="190">
        <v>11</v>
      </c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6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166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8"/>
      <c r="B220" s="159"/>
      <c r="C220" s="196" t="s">
        <v>425</v>
      </c>
      <c r="D220" s="189"/>
      <c r="E220" s="190">
        <v>11</v>
      </c>
      <c r="F220" s="161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61"/>
      <c r="X220" s="16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166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70">
        <v>68</v>
      </c>
      <c r="B221" s="171" t="s">
        <v>426</v>
      </c>
      <c r="C221" s="185" t="s">
        <v>427</v>
      </c>
      <c r="D221" s="172" t="s">
        <v>362</v>
      </c>
      <c r="E221" s="173">
        <v>45</v>
      </c>
      <c r="F221" s="174"/>
      <c r="G221" s="175">
        <f>ROUND(E221*F221,2)</f>
        <v>0</v>
      </c>
      <c r="H221" s="162"/>
      <c r="I221" s="161">
        <f>ROUND(E221*H221,2)</f>
        <v>0</v>
      </c>
      <c r="J221" s="162"/>
      <c r="K221" s="161">
        <f>ROUND(E221*J221,2)</f>
        <v>0</v>
      </c>
      <c r="L221" s="161">
        <v>21</v>
      </c>
      <c r="M221" s="161">
        <f>G221*(1+L221/100)</f>
        <v>0</v>
      </c>
      <c r="N221" s="161">
        <v>0</v>
      </c>
      <c r="O221" s="161">
        <f>ROUND(E221*N221,2)</f>
        <v>0</v>
      </c>
      <c r="P221" s="161">
        <v>2.5000000000000001E-2</v>
      </c>
      <c r="Q221" s="161">
        <f>ROUND(E221*P221,2)</f>
        <v>1.1299999999999999</v>
      </c>
      <c r="R221" s="161"/>
      <c r="S221" s="161" t="s">
        <v>128</v>
      </c>
      <c r="T221" s="161" t="s">
        <v>128</v>
      </c>
      <c r="U221" s="161">
        <v>0.06</v>
      </c>
      <c r="V221" s="161">
        <f>ROUND(E221*U221,2)</f>
        <v>2.7</v>
      </c>
      <c r="W221" s="161"/>
      <c r="X221" s="161" t="s">
        <v>163</v>
      </c>
      <c r="Y221" s="151"/>
      <c r="Z221" s="151"/>
      <c r="AA221" s="151"/>
      <c r="AB221" s="151"/>
      <c r="AC221" s="151"/>
      <c r="AD221" s="151"/>
      <c r="AE221" s="151"/>
      <c r="AF221" s="151"/>
      <c r="AG221" s="151" t="s">
        <v>164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8"/>
      <c r="B222" s="159"/>
      <c r="C222" s="196" t="s">
        <v>428</v>
      </c>
      <c r="D222" s="189"/>
      <c r="E222" s="190">
        <v>15</v>
      </c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6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166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196" t="s">
        <v>429</v>
      </c>
      <c r="D223" s="189"/>
      <c r="E223" s="190">
        <v>15</v>
      </c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61"/>
      <c r="X223" s="16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166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96" t="s">
        <v>430</v>
      </c>
      <c r="D224" s="189"/>
      <c r="E224" s="190">
        <v>15</v>
      </c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6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166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70">
        <v>69</v>
      </c>
      <c r="B225" s="171" t="s">
        <v>431</v>
      </c>
      <c r="C225" s="185" t="s">
        <v>432</v>
      </c>
      <c r="D225" s="172" t="s">
        <v>162</v>
      </c>
      <c r="E225" s="173">
        <v>4.3055000000000003</v>
      </c>
      <c r="F225" s="174"/>
      <c r="G225" s="175">
        <f>ROUND(E225*F225,2)</f>
        <v>0</v>
      </c>
      <c r="H225" s="162"/>
      <c r="I225" s="161">
        <f>ROUND(E225*H225,2)</f>
        <v>0</v>
      </c>
      <c r="J225" s="162"/>
      <c r="K225" s="161">
        <f>ROUND(E225*J225,2)</f>
        <v>0</v>
      </c>
      <c r="L225" s="161">
        <v>21</v>
      </c>
      <c r="M225" s="161">
        <f>G225*(1+L225/100)</f>
        <v>0</v>
      </c>
      <c r="N225" s="161">
        <v>2.1900000000000001E-3</v>
      </c>
      <c r="O225" s="161">
        <f>ROUND(E225*N225,2)</f>
        <v>0.01</v>
      </c>
      <c r="P225" s="161">
        <v>4.1000000000000002E-2</v>
      </c>
      <c r="Q225" s="161">
        <f>ROUND(E225*P225,2)</f>
        <v>0.18</v>
      </c>
      <c r="R225" s="161"/>
      <c r="S225" s="161" t="s">
        <v>128</v>
      </c>
      <c r="T225" s="161" t="s">
        <v>128</v>
      </c>
      <c r="U225" s="161">
        <v>0.52</v>
      </c>
      <c r="V225" s="161">
        <f>ROUND(E225*U225,2)</f>
        <v>2.2400000000000002</v>
      </c>
      <c r="W225" s="161"/>
      <c r="X225" s="161" t="s">
        <v>163</v>
      </c>
      <c r="Y225" s="151"/>
      <c r="Z225" s="151"/>
      <c r="AA225" s="151"/>
      <c r="AB225" s="151"/>
      <c r="AC225" s="151"/>
      <c r="AD225" s="151"/>
      <c r="AE225" s="151"/>
      <c r="AF225" s="151"/>
      <c r="AG225" s="151" t="s">
        <v>164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8"/>
      <c r="B226" s="159"/>
      <c r="C226" s="196" t="s">
        <v>433</v>
      </c>
      <c r="D226" s="189"/>
      <c r="E226" s="190">
        <v>4.3055000000000003</v>
      </c>
      <c r="F226" s="161"/>
      <c r="G226" s="161"/>
      <c r="H226" s="161"/>
      <c r="I226" s="161"/>
      <c r="J226" s="161"/>
      <c r="K226" s="161"/>
      <c r="L226" s="161"/>
      <c r="M226" s="161"/>
      <c r="N226" s="161"/>
      <c r="O226" s="161"/>
      <c r="P226" s="161"/>
      <c r="Q226" s="161"/>
      <c r="R226" s="161"/>
      <c r="S226" s="161"/>
      <c r="T226" s="161"/>
      <c r="U226" s="161"/>
      <c r="V226" s="161"/>
      <c r="W226" s="161"/>
      <c r="X226" s="16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166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70">
        <v>70</v>
      </c>
      <c r="B227" s="171" t="s">
        <v>434</v>
      </c>
      <c r="C227" s="185" t="s">
        <v>435</v>
      </c>
      <c r="D227" s="172" t="s">
        <v>162</v>
      </c>
      <c r="E227" s="173">
        <v>36.432000000000002</v>
      </c>
      <c r="F227" s="174"/>
      <c r="G227" s="175">
        <f>ROUND(E227*F227,2)</f>
        <v>0</v>
      </c>
      <c r="H227" s="162"/>
      <c r="I227" s="161">
        <f>ROUND(E227*H227,2)</f>
        <v>0</v>
      </c>
      <c r="J227" s="162"/>
      <c r="K227" s="161">
        <f>ROUND(E227*J227,2)</f>
        <v>0</v>
      </c>
      <c r="L227" s="161">
        <v>21</v>
      </c>
      <c r="M227" s="161">
        <f>G227*(1+L227/100)</f>
        <v>0</v>
      </c>
      <c r="N227" s="161">
        <v>1E-3</v>
      </c>
      <c r="O227" s="161">
        <f>ROUND(E227*N227,2)</f>
        <v>0.04</v>
      </c>
      <c r="P227" s="161">
        <v>3.1E-2</v>
      </c>
      <c r="Q227" s="161">
        <f>ROUND(E227*P227,2)</f>
        <v>1.1299999999999999</v>
      </c>
      <c r="R227" s="161"/>
      <c r="S227" s="161" t="s">
        <v>128</v>
      </c>
      <c r="T227" s="161" t="s">
        <v>128</v>
      </c>
      <c r="U227" s="161">
        <v>0.33100000000000002</v>
      </c>
      <c r="V227" s="161">
        <f>ROUND(E227*U227,2)</f>
        <v>12.06</v>
      </c>
      <c r="W227" s="161"/>
      <c r="X227" s="161" t="s">
        <v>163</v>
      </c>
      <c r="Y227" s="151"/>
      <c r="Z227" s="151"/>
      <c r="AA227" s="151"/>
      <c r="AB227" s="151"/>
      <c r="AC227" s="151"/>
      <c r="AD227" s="151"/>
      <c r="AE227" s="151"/>
      <c r="AF227" s="151"/>
      <c r="AG227" s="151" t="s">
        <v>164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8"/>
      <c r="B228" s="159"/>
      <c r="C228" s="196" t="s">
        <v>436</v>
      </c>
      <c r="D228" s="189"/>
      <c r="E228" s="190">
        <v>12.144</v>
      </c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6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166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196" t="s">
        <v>437</v>
      </c>
      <c r="D229" s="189"/>
      <c r="E229" s="190">
        <v>12.144</v>
      </c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166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96" t="s">
        <v>438</v>
      </c>
      <c r="D230" s="189"/>
      <c r="E230" s="190">
        <v>12.144</v>
      </c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6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166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70">
        <v>71</v>
      </c>
      <c r="B231" s="171" t="s">
        <v>439</v>
      </c>
      <c r="C231" s="185" t="s">
        <v>440</v>
      </c>
      <c r="D231" s="172" t="s">
        <v>162</v>
      </c>
      <c r="E231" s="173">
        <v>141.75</v>
      </c>
      <c r="F231" s="174"/>
      <c r="G231" s="175">
        <f>ROUND(E231*F231,2)</f>
        <v>0</v>
      </c>
      <c r="H231" s="162"/>
      <c r="I231" s="161">
        <f>ROUND(E231*H231,2)</f>
        <v>0</v>
      </c>
      <c r="J231" s="162"/>
      <c r="K231" s="161">
        <f>ROUND(E231*J231,2)</f>
        <v>0</v>
      </c>
      <c r="L231" s="161">
        <v>21</v>
      </c>
      <c r="M231" s="161">
        <f>G231*(1+L231/100)</f>
        <v>0</v>
      </c>
      <c r="N231" s="161">
        <v>9.2000000000000003E-4</v>
      </c>
      <c r="O231" s="161">
        <f>ROUND(E231*N231,2)</f>
        <v>0.13</v>
      </c>
      <c r="P231" s="161">
        <v>2.7E-2</v>
      </c>
      <c r="Q231" s="161">
        <f>ROUND(E231*P231,2)</f>
        <v>3.83</v>
      </c>
      <c r="R231" s="161"/>
      <c r="S231" s="161" t="s">
        <v>128</v>
      </c>
      <c r="T231" s="161" t="s">
        <v>128</v>
      </c>
      <c r="U231" s="161">
        <v>0.26300000000000001</v>
      </c>
      <c r="V231" s="161">
        <f>ROUND(E231*U231,2)</f>
        <v>37.28</v>
      </c>
      <c r="W231" s="161"/>
      <c r="X231" s="161" t="s">
        <v>163</v>
      </c>
      <c r="Y231" s="151"/>
      <c r="Z231" s="151"/>
      <c r="AA231" s="151"/>
      <c r="AB231" s="151"/>
      <c r="AC231" s="151"/>
      <c r="AD231" s="151"/>
      <c r="AE231" s="151"/>
      <c r="AF231" s="151"/>
      <c r="AG231" s="151" t="s">
        <v>164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96" t="s">
        <v>441</v>
      </c>
      <c r="D232" s="189"/>
      <c r="E232" s="190">
        <v>47.25</v>
      </c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6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166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196" t="s">
        <v>442</v>
      </c>
      <c r="D233" s="189"/>
      <c r="E233" s="190">
        <v>47.25</v>
      </c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6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166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96" t="s">
        <v>443</v>
      </c>
      <c r="D234" s="189"/>
      <c r="E234" s="190">
        <v>47.25</v>
      </c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6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166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76">
        <v>72</v>
      </c>
      <c r="B235" s="177" t="s">
        <v>444</v>
      </c>
      <c r="C235" s="184" t="s">
        <v>445</v>
      </c>
      <c r="D235" s="178" t="s">
        <v>362</v>
      </c>
      <c r="E235" s="179">
        <v>1</v>
      </c>
      <c r="F235" s="180"/>
      <c r="G235" s="181">
        <f>ROUND(E235*F235,2)</f>
        <v>0</v>
      </c>
      <c r="H235" s="162"/>
      <c r="I235" s="161">
        <f>ROUND(E235*H235,2)</f>
        <v>0</v>
      </c>
      <c r="J235" s="162"/>
      <c r="K235" s="161">
        <f>ROUND(E235*J235,2)</f>
        <v>0</v>
      </c>
      <c r="L235" s="161">
        <v>21</v>
      </c>
      <c r="M235" s="161">
        <f>G235*(1+L235/100)</f>
        <v>0</v>
      </c>
      <c r="N235" s="161">
        <v>0</v>
      </c>
      <c r="O235" s="161">
        <f>ROUND(E235*N235,2)</f>
        <v>0</v>
      </c>
      <c r="P235" s="161">
        <v>0.03</v>
      </c>
      <c r="Q235" s="161">
        <f>ROUND(E235*P235,2)</f>
        <v>0.03</v>
      </c>
      <c r="R235" s="161"/>
      <c r="S235" s="161" t="s">
        <v>128</v>
      </c>
      <c r="T235" s="161" t="s">
        <v>128</v>
      </c>
      <c r="U235" s="161">
        <v>0.08</v>
      </c>
      <c r="V235" s="161">
        <f>ROUND(E235*U235,2)</f>
        <v>0.08</v>
      </c>
      <c r="W235" s="161"/>
      <c r="X235" s="161" t="s">
        <v>163</v>
      </c>
      <c r="Y235" s="151"/>
      <c r="Z235" s="151"/>
      <c r="AA235" s="151"/>
      <c r="AB235" s="151"/>
      <c r="AC235" s="151"/>
      <c r="AD235" s="151"/>
      <c r="AE235" s="151"/>
      <c r="AF235" s="151"/>
      <c r="AG235" s="151" t="s">
        <v>164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70">
        <v>73</v>
      </c>
      <c r="B236" s="171" t="s">
        <v>446</v>
      </c>
      <c r="C236" s="185" t="s">
        <v>447</v>
      </c>
      <c r="D236" s="172" t="s">
        <v>222</v>
      </c>
      <c r="E236" s="173">
        <v>8</v>
      </c>
      <c r="F236" s="174"/>
      <c r="G236" s="175">
        <f>ROUND(E236*F236,2)</f>
        <v>0</v>
      </c>
      <c r="H236" s="162"/>
      <c r="I236" s="161">
        <f>ROUND(E236*H236,2)</f>
        <v>0</v>
      </c>
      <c r="J236" s="162"/>
      <c r="K236" s="161">
        <f>ROUND(E236*J236,2)</f>
        <v>0</v>
      </c>
      <c r="L236" s="161">
        <v>21</v>
      </c>
      <c r="M236" s="161">
        <f>G236*(1+L236/100)</f>
        <v>0</v>
      </c>
      <c r="N236" s="161">
        <v>0</v>
      </c>
      <c r="O236" s="161">
        <f>ROUND(E236*N236,2)</f>
        <v>0</v>
      </c>
      <c r="P236" s="161">
        <v>3.6999999999999998E-2</v>
      </c>
      <c r="Q236" s="161">
        <f>ROUND(E236*P236,2)</f>
        <v>0.3</v>
      </c>
      <c r="R236" s="161"/>
      <c r="S236" s="161" t="s">
        <v>128</v>
      </c>
      <c r="T236" s="161" t="s">
        <v>128</v>
      </c>
      <c r="U236" s="161">
        <v>0.55000000000000004</v>
      </c>
      <c r="V236" s="161">
        <f>ROUND(E236*U236,2)</f>
        <v>4.4000000000000004</v>
      </c>
      <c r="W236" s="161"/>
      <c r="X236" s="161" t="s">
        <v>163</v>
      </c>
      <c r="Y236" s="151"/>
      <c r="Z236" s="151"/>
      <c r="AA236" s="151"/>
      <c r="AB236" s="151"/>
      <c r="AC236" s="151"/>
      <c r="AD236" s="151"/>
      <c r="AE236" s="151"/>
      <c r="AF236" s="151"/>
      <c r="AG236" s="151" t="s">
        <v>164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196" t="s">
        <v>448</v>
      </c>
      <c r="D237" s="189"/>
      <c r="E237" s="190">
        <v>8</v>
      </c>
      <c r="F237" s="161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  <c r="S237" s="161"/>
      <c r="T237" s="161"/>
      <c r="U237" s="161"/>
      <c r="V237" s="161"/>
      <c r="W237" s="161"/>
      <c r="X237" s="16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166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70">
        <v>74</v>
      </c>
      <c r="B238" s="171" t="s">
        <v>449</v>
      </c>
      <c r="C238" s="185" t="s">
        <v>450</v>
      </c>
      <c r="D238" s="172" t="s">
        <v>162</v>
      </c>
      <c r="E238" s="173">
        <v>161.31299999999999</v>
      </c>
      <c r="F238" s="174"/>
      <c r="G238" s="175">
        <f>ROUND(E238*F238,2)</f>
        <v>0</v>
      </c>
      <c r="H238" s="162"/>
      <c r="I238" s="161">
        <f>ROUND(E238*H238,2)</f>
        <v>0</v>
      </c>
      <c r="J238" s="162"/>
      <c r="K238" s="161">
        <f>ROUND(E238*J238,2)</f>
        <v>0</v>
      </c>
      <c r="L238" s="161">
        <v>21</v>
      </c>
      <c r="M238" s="161">
        <f>G238*(1+L238/100)</f>
        <v>0</v>
      </c>
      <c r="N238" s="161">
        <v>0</v>
      </c>
      <c r="O238" s="161">
        <f>ROUND(E238*N238,2)</f>
        <v>0</v>
      </c>
      <c r="P238" s="161">
        <v>4.5999999999999999E-2</v>
      </c>
      <c r="Q238" s="161">
        <f>ROUND(E238*P238,2)</f>
        <v>7.42</v>
      </c>
      <c r="R238" s="161"/>
      <c r="S238" s="161" t="s">
        <v>128</v>
      </c>
      <c r="T238" s="161" t="s">
        <v>128</v>
      </c>
      <c r="U238" s="161">
        <v>0.26</v>
      </c>
      <c r="V238" s="161">
        <f>ROUND(E238*U238,2)</f>
        <v>41.94</v>
      </c>
      <c r="W238" s="161"/>
      <c r="X238" s="161" t="s">
        <v>163</v>
      </c>
      <c r="Y238" s="151"/>
      <c r="Z238" s="151"/>
      <c r="AA238" s="151"/>
      <c r="AB238" s="151"/>
      <c r="AC238" s="151"/>
      <c r="AD238" s="151"/>
      <c r="AE238" s="151"/>
      <c r="AF238" s="151"/>
      <c r="AG238" s="151" t="s">
        <v>164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96" t="s">
        <v>258</v>
      </c>
      <c r="D239" s="189"/>
      <c r="E239" s="190">
        <v>161.31299999999999</v>
      </c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  <c r="T239" s="161"/>
      <c r="U239" s="161"/>
      <c r="V239" s="161"/>
      <c r="W239" s="161"/>
      <c r="X239" s="16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166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70">
        <v>75</v>
      </c>
      <c r="B240" s="171" t="s">
        <v>451</v>
      </c>
      <c r="C240" s="185" t="s">
        <v>452</v>
      </c>
      <c r="D240" s="172" t="s">
        <v>162</v>
      </c>
      <c r="E240" s="173">
        <v>881.65899999999999</v>
      </c>
      <c r="F240" s="174"/>
      <c r="G240" s="175">
        <f>ROUND(E240*F240,2)</f>
        <v>0</v>
      </c>
      <c r="H240" s="162"/>
      <c r="I240" s="161">
        <f>ROUND(E240*H240,2)</f>
        <v>0</v>
      </c>
      <c r="J240" s="162"/>
      <c r="K240" s="161">
        <f>ROUND(E240*J240,2)</f>
        <v>0</v>
      </c>
      <c r="L240" s="161">
        <v>21</v>
      </c>
      <c r="M240" s="161">
        <f>G240*(1+L240/100)</f>
        <v>0</v>
      </c>
      <c r="N240" s="161">
        <v>0</v>
      </c>
      <c r="O240" s="161">
        <f>ROUND(E240*N240,2)</f>
        <v>0</v>
      </c>
      <c r="P240" s="161">
        <v>5.0000000000000001E-3</v>
      </c>
      <c r="Q240" s="161">
        <f>ROUND(E240*P240,2)</f>
        <v>4.41</v>
      </c>
      <c r="R240" s="161"/>
      <c r="S240" s="161" t="s">
        <v>128</v>
      </c>
      <c r="T240" s="161" t="s">
        <v>128</v>
      </c>
      <c r="U240" s="161">
        <v>0.02</v>
      </c>
      <c r="V240" s="161">
        <f>ROUND(E240*U240,2)</f>
        <v>17.63</v>
      </c>
      <c r="W240" s="161"/>
      <c r="X240" s="161" t="s">
        <v>163</v>
      </c>
      <c r="Y240" s="151"/>
      <c r="Z240" s="151"/>
      <c r="AA240" s="151"/>
      <c r="AB240" s="151"/>
      <c r="AC240" s="151"/>
      <c r="AD240" s="151"/>
      <c r="AE240" s="151"/>
      <c r="AF240" s="151"/>
      <c r="AG240" s="151" t="s">
        <v>164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96" t="s">
        <v>337</v>
      </c>
      <c r="D241" s="189"/>
      <c r="E241" s="190"/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6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166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196" t="s">
        <v>338</v>
      </c>
      <c r="D242" s="189"/>
      <c r="E242" s="190">
        <v>304.05</v>
      </c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61"/>
      <c r="X242" s="16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166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ht="22.5" outlineLevel="1" x14ac:dyDescent="0.2">
      <c r="A243" s="158"/>
      <c r="B243" s="159"/>
      <c r="C243" s="196" t="s">
        <v>339</v>
      </c>
      <c r="D243" s="189"/>
      <c r="E243" s="190">
        <v>328.94099999999997</v>
      </c>
      <c r="F243" s="161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  <c r="T243" s="161"/>
      <c r="U243" s="161"/>
      <c r="V243" s="161"/>
      <c r="W243" s="161"/>
      <c r="X243" s="16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166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8"/>
      <c r="B244" s="159"/>
      <c r="C244" s="196" t="s">
        <v>340</v>
      </c>
      <c r="D244" s="189"/>
      <c r="E244" s="190">
        <v>119.60899999999999</v>
      </c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6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166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196" t="s">
        <v>341</v>
      </c>
      <c r="D245" s="189"/>
      <c r="E245" s="190">
        <v>129.059</v>
      </c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6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166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70">
        <v>76</v>
      </c>
      <c r="B246" s="171" t="s">
        <v>453</v>
      </c>
      <c r="C246" s="185" t="s">
        <v>454</v>
      </c>
      <c r="D246" s="172" t="s">
        <v>162</v>
      </c>
      <c r="E246" s="173">
        <v>86.603999999999999</v>
      </c>
      <c r="F246" s="174"/>
      <c r="G246" s="175">
        <f>ROUND(E246*F246,2)</f>
        <v>0</v>
      </c>
      <c r="H246" s="162"/>
      <c r="I246" s="161">
        <f>ROUND(E246*H246,2)</f>
        <v>0</v>
      </c>
      <c r="J246" s="162"/>
      <c r="K246" s="161">
        <f>ROUND(E246*J246,2)</f>
        <v>0</v>
      </c>
      <c r="L246" s="161">
        <v>21</v>
      </c>
      <c r="M246" s="161">
        <f>G246*(1+L246/100)</f>
        <v>0</v>
      </c>
      <c r="N246" s="161">
        <v>0</v>
      </c>
      <c r="O246" s="161">
        <f>ROUND(E246*N246,2)</f>
        <v>0</v>
      </c>
      <c r="P246" s="161">
        <v>8.8999999999999996E-2</v>
      </c>
      <c r="Q246" s="161">
        <f>ROUND(E246*P246,2)</f>
        <v>7.71</v>
      </c>
      <c r="R246" s="161"/>
      <c r="S246" s="161" t="s">
        <v>128</v>
      </c>
      <c r="T246" s="161" t="s">
        <v>128</v>
      </c>
      <c r="U246" s="161">
        <v>0.39</v>
      </c>
      <c r="V246" s="161">
        <f>ROUND(E246*U246,2)</f>
        <v>33.78</v>
      </c>
      <c r="W246" s="161"/>
      <c r="X246" s="161" t="s">
        <v>163</v>
      </c>
      <c r="Y246" s="151"/>
      <c r="Z246" s="151"/>
      <c r="AA246" s="151"/>
      <c r="AB246" s="151"/>
      <c r="AC246" s="151"/>
      <c r="AD246" s="151"/>
      <c r="AE246" s="151"/>
      <c r="AF246" s="151"/>
      <c r="AG246" s="151" t="s">
        <v>164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96" t="s">
        <v>455</v>
      </c>
      <c r="D247" s="189"/>
      <c r="E247" s="190"/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6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166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196" t="s">
        <v>456</v>
      </c>
      <c r="D248" s="189"/>
      <c r="E248" s="190">
        <v>28.92</v>
      </c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6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166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196" t="s">
        <v>457</v>
      </c>
      <c r="D249" s="189"/>
      <c r="E249" s="190">
        <v>38</v>
      </c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6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166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96" t="s">
        <v>458</v>
      </c>
      <c r="D250" s="189"/>
      <c r="E250" s="190">
        <v>9.66</v>
      </c>
      <c r="F250" s="161"/>
      <c r="G250" s="161"/>
      <c r="H250" s="161"/>
      <c r="I250" s="161"/>
      <c r="J250" s="161"/>
      <c r="K250" s="161"/>
      <c r="L250" s="161"/>
      <c r="M250" s="161"/>
      <c r="N250" s="161"/>
      <c r="O250" s="161"/>
      <c r="P250" s="161"/>
      <c r="Q250" s="161"/>
      <c r="R250" s="161"/>
      <c r="S250" s="161"/>
      <c r="T250" s="161"/>
      <c r="U250" s="161"/>
      <c r="V250" s="161"/>
      <c r="W250" s="161"/>
      <c r="X250" s="16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166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196" t="s">
        <v>459</v>
      </c>
      <c r="D251" s="189"/>
      <c r="E251" s="190">
        <v>10.023999999999999</v>
      </c>
      <c r="F251" s="161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6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166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8"/>
      <c r="B252" s="159"/>
      <c r="C252" s="198" t="s">
        <v>460</v>
      </c>
      <c r="D252" s="193"/>
      <c r="E252" s="194">
        <v>86.603999999999999</v>
      </c>
      <c r="F252" s="161"/>
      <c r="G252" s="161"/>
      <c r="H252" s="161"/>
      <c r="I252" s="161"/>
      <c r="J252" s="161"/>
      <c r="K252" s="161"/>
      <c r="L252" s="161"/>
      <c r="M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61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166</v>
      </c>
      <c r="AH252" s="151">
        <v>1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ht="22.5" outlineLevel="1" x14ac:dyDescent="0.2">
      <c r="A253" s="176">
        <v>77</v>
      </c>
      <c r="B253" s="177" t="s">
        <v>461</v>
      </c>
      <c r="C253" s="184" t="s">
        <v>462</v>
      </c>
      <c r="D253" s="178" t="s">
        <v>463</v>
      </c>
      <c r="E253" s="179">
        <v>32</v>
      </c>
      <c r="F253" s="180"/>
      <c r="G253" s="181">
        <f>ROUND(E253*F253,2)</f>
        <v>0</v>
      </c>
      <c r="H253" s="162"/>
      <c r="I253" s="161">
        <f>ROUND(E253*H253,2)</f>
        <v>0</v>
      </c>
      <c r="J253" s="162"/>
      <c r="K253" s="161">
        <f>ROUND(E253*J253,2)</f>
        <v>0</v>
      </c>
      <c r="L253" s="161">
        <v>21</v>
      </c>
      <c r="M253" s="161">
        <f>G253*(1+L253/100)</f>
        <v>0</v>
      </c>
      <c r="N253" s="161">
        <v>0</v>
      </c>
      <c r="O253" s="161">
        <f>ROUND(E253*N253,2)</f>
        <v>0</v>
      </c>
      <c r="P253" s="161">
        <v>0</v>
      </c>
      <c r="Q253" s="161">
        <f>ROUND(E253*P253,2)</f>
        <v>0</v>
      </c>
      <c r="R253" s="161"/>
      <c r="S253" s="161" t="s">
        <v>128</v>
      </c>
      <c r="T253" s="161" t="s">
        <v>155</v>
      </c>
      <c r="U253" s="161">
        <v>1</v>
      </c>
      <c r="V253" s="161">
        <f>ROUND(E253*U253,2)</f>
        <v>32</v>
      </c>
      <c r="W253" s="161"/>
      <c r="X253" s="161" t="s">
        <v>163</v>
      </c>
      <c r="Y253" s="151"/>
      <c r="Z253" s="151"/>
      <c r="AA253" s="151"/>
      <c r="AB253" s="151"/>
      <c r="AC253" s="151"/>
      <c r="AD253" s="151"/>
      <c r="AE253" s="151"/>
      <c r="AF253" s="151"/>
      <c r="AG253" s="151" t="s">
        <v>164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70">
        <v>78</v>
      </c>
      <c r="B254" s="171" t="s">
        <v>464</v>
      </c>
      <c r="C254" s="185" t="s">
        <v>465</v>
      </c>
      <c r="D254" s="172" t="s">
        <v>162</v>
      </c>
      <c r="E254" s="173">
        <v>86.603999999999999</v>
      </c>
      <c r="F254" s="174"/>
      <c r="G254" s="175">
        <f>ROUND(E254*F254,2)</f>
        <v>0</v>
      </c>
      <c r="H254" s="162"/>
      <c r="I254" s="161">
        <f>ROUND(E254*H254,2)</f>
        <v>0</v>
      </c>
      <c r="J254" s="162"/>
      <c r="K254" s="161">
        <f>ROUND(E254*J254,2)</f>
        <v>0</v>
      </c>
      <c r="L254" s="161">
        <v>21</v>
      </c>
      <c r="M254" s="161">
        <f>G254*(1+L254/100)</f>
        <v>0</v>
      </c>
      <c r="N254" s="161">
        <v>0</v>
      </c>
      <c r="O254" s="161">
        <f>ROUND(E254*N254,2)</f>
        <v>0</v>
      </c>
      <c r="P254" s="161">
        <v>2.5510000000000001E-2</v>
      </c>
      <c r="Q254" s="161">
        <f>ROUND(E254*P254,2)</f>
        <v>2.21</v>
      </c>
      <c r="R254" s="161"/>
      <c r="S254" s="161" t="s">
        <v>139</v>
      </c>
      <c r="T254" s="161" t="s">
        <v>129</v>
      </c>
      <c r="U254" s="161">
        <v>0.11550000000000001</v>
      </c>
      <c r="V254" s="161">
        <f>ROUND(E254*U254,2)</f>
        <v>10</v>
      </c>
      <c r="W254" s="161"/>
      <c r="X254" s="161" t="s">
        <v>163</v>
      </c>
      <c r="Y254" s="151"/>
      <c r="Z254" s="151"/>
      <c r="AA254" s="151"/>
      <c r="AB254" s="151"/>
      <c r="AC254" s="151"/>
      <c r="AD254" s="151"/>
      <c r="AE254" s="151"/>
      <c r="AF254" s="151"/>
      <c r="AG254" s="151" t="s">
        <v>164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96" t="s">
        <v>466</v>
      </c>
      <c r="D255" s="189"/>
      <c r="E255" s="190">
        <v>86.603999999999999</v>
      </c>
      <c r="F255" s="161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6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166</v>
      </c>
      <c r="AH255" s="151">
        <v>5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ht="22.5" outlineLevel="1" x14ac:dyDescent="0.2">
      <c r="A256" s="170">
        <v>79</v>
      </c>
      <c r="B256" s="171" t="s">
        <v>467</v>
      </c>
      <c r="C256" s="185" t="s">
        <v>468</v>
      </c>
      <c r="D256" s="172" t="s">
        <v>222</v>
      </c>
      <c r="E256" s="173">
        <v>1.5</v>
      </c>
      <c r="F256" s="174"/>
      <c r="G256" s="175">
        <f>ROUND(E256*F256,2)</f>
        <v>0</v>
      </c>
      <c r="H256" s="162"/>
      <c r="I256" s="161">
        <f>ROUND(E256*H256,2)</f>
        <v>0</v>
      </c>
      <c r="J256" s="162"/>
      <c r="K256" s="161">
        <f>ROUND(E256*J256,2)</f>
        <v>0</v>
      </c>
      <c r="L256" s="161">
        <v>21</v>
      </c>
      <c r="M256" s="161">
        <f>G256*(1+L256/100)</f>
        <v>0</v>
      </c>
      <c r="N256" s="161">
        <v>0</v>
      </c>
      <c r="O256" s="161">
        <f>ROUND(E256*N256,2)</f>
        <v>0</v>
      </c>
      <c r="P256" s="161">
        <v>0.05</v>
      </c>
      <c r="Q256" s="161">
        <f>ROUND(E256*P256,2)</f>
        <v>0.08</v>
      </c>
      <c r="R256" s="161"/>
      <c r="S256" s="161" t="s">
        <v>139</v>
      </c>
      <c r="T256" s="161" t="s">
        <v>155</v>
      </c>
      <c r="U256" s="161">
        <v>0.55000000000000004</v>
      </c>
      <c r="V256" s="161">
        <f>ROUND(E256*U256,2)</f>
        <v>0.83</v>
      </c>
      <c r="W256" s="161"/>
      <c r="X256" s="161" t="s">
        <v>163</v>
      </c>
      <c r="Y256" s="151"/>
      <c r="Z256" s="151"/>
      <c r="AA256" s="151"/>
      <c r="AB256" s="151"/>
      <c r="AC256" s="151"/>
      <c r="AD256" s="151"/>
      <c r="AE256" s="151"/>
      <c r="AF256" s="151"/>
      <c r="AG256" s="151" t="s">
        <v>164</v>
      </c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8"/>
      <c r="B257" s="159"/>
      <c r="C257" s="196" t="s">
        <v>469</v>
      </c>
      <c r="D257" s="189"/>
      <c r="E257" s="190">
        <v>1.5</v>
      </c>
      <c r="F257" s="161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61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166</v>
      </c>
      <c r="AH257" s="151">
        <v>0</v>
      </c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70">
        <v>80</v>
      </c>
      <c r="B258" s="171" t="s">
        <v>470</v>
      </c>
      <c r="C258" s="185" t="s">
        <v>471</v>
      </c>
      <c r="D258" s="172" t="s">
        <v>162</v>
      </c>
      <c r="E258" s="173">
        <v>15.51</v>
      </c>
      <c r="F258" s="174"/>
      <c r="G258" s="175">
        <f>ROUND(E258*F258,2)</f>
        <v>0</v>
      </c>
      <c r="H258" s="162"/>
      <c r="I258" s="161">
        <f>ROUND(E258*H258,2)</f>
        <v>0</v>
      </c>
      <c r="J258" s="162"/>
      <c r="K258" s="161">
        <f>ROUND(E258*J258,2)</f>
        <v>0</v>
      </c>
      <c r="L258" s="161">
        <v>21</v>
      </c>
      <c r="M258" s="161">
        <f>G258*(1+L258/100)</f>
        <v>0</v>
      </c>
      <c r="N258" s="161">
        <v>0</v>
      </c>
      <c r="O258" s="161">
        <f>ROUND(E258*N258,2)</f>
        <v>0</v>
      </c>
      <c r="P258" s="161">
        <v>0.02</v>
      </c>
      <c r="Q258" s="161">
        <f>ROUND(E258*P258,2)</f>
        <v>0.31</v>
      </c>
      <c r="R258" s="161"/>
      <c r="S258" s="161" t="s">
        <v>139</v>
      </c>
      <c r="T258" s="161" t="s">
        <v>129</v>
      </c>
      <c r="U258" s="161">
        <v>0</v>
      </c>
      <c r="V258" s="161">
        <f>ROUND(E258*U258,2)</f>
        <v>0</v>
      </c>
      <c r="W258" s="161"/>
      <c r="X258" s="161" t="s">
        <v>163</v>
      </c>
      <c r="Y258" s="151"/>
      <c r="Z258" s="151"/>
      <c r="AA258" s="151"/>
      <c r="AB258" s="151"/>
      <c r="AC258" s="151"/>
      <c r="AD258" s="151"/>
      <c r="AE258" s="151"/>
      <c r="AF258" s="151"/>
      <c r="AG258" s="151" t="s">
        <v>164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196" t="s">
        <v>472</v>
      </c>
      <c r="D259" s="189"/>
      <c r="E259" s="190">
        <v>15.51</v>
      </c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61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166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x14ac:dyDescent="0.2">
      <c r="A260" s="164" t="s">
        <v>123</v>
      </c>
      <c r="B260" s="165" t="s">
        <v>71</v>
      </c>
      <c r="C260" s="183" t="s">
        <v>72</v>
      </c>
      <c r="D260" s="166"/>
      <c r="E260" s="167"/>
      <c r="F260" s="168"/>
      <c r="G260" s="169">
        <f>SUMIF(AG261:AG261,"&lt;&gt;NOR",G261:G261)</f>
        <v>0</v>
      </c>
      <c r="H260" s="163"/>
      <c r="I260" s="163">
        <f>SUM(I261:I261)</f>
        <v>0</v>
      </c>
      <c r="J260" s="163"/>
      <c r="K260" s="163">
        <f>SUM(K261:K261)</f>
        <v>0</v>
      </c>
      <c r="L260" s="163"/>
      <c r="M260" s="163">
        <f>SUM(M261:M261)</f>
        <v>0</v>
      </c>
      <c r="N260" s="163"/>
      <c r="O260" s="163">
        <f>SUM(O261:O261)</f>
        <v>0</v>
      </c>
      <c r="P260" s="163"/>
      <c r="Q260" s="163">
        <f>SUM(Q261:Q261)</f>
        <v>0</v>
      </c>
      <c r="R260" s="163"/>
      <c r="S260" s="163"/>
      <c r="T260" s="163"/>
      <c r="U260" s="163"/>
      <c r="V260" s="163">
        <f>SUM(V261:V261)</f>
        <v>453</v>
      </c>
      <c r="W260" s="163"/>
      <c r="X260" s="163"/>
      <c r="AG260" t="s">
        <v>124</v>
      </c>
    </row>
    <row r="261" spans="1:60" outlineLevel="1" x14ac:dyDescent="0.2">
      <c r="A261" s="176">
        <v>81</v>
      </c>
      <c r="B261" s="177" t="s">
        <v>473</v>
      </c>
      <c r="C261" s="184" t="s">
        <v>474</v>
      </c>
      <c r="D261" s="178" t="s">
        <v>204</v>
      </c>
      <c r="E261" s="179">
        <v>239.42729</v>
      </c>
      <c r="F261" s="180"/>
      <c r="G261" s="181">
        <f>ROUND(E261*F261,2)</f>
        <v>0</v>
      </c>
      <c r="H261" s="162"/>
      <c r="I261" s="161">
        <f>ROUND(E261*H261,2)</f>
        <v>0</v>
      </c>
      <c r="J261" s="162"/>
      <c r="K261" s="161">
        <f>ROUND(E261*J261,2)</f>
        <v>0</v>
      </c>
      <c r="L261" s="161">
        <v>21</v>
      </c>
      <c r="M261" s="161">
        <f>G261*(1+L261/100)</f>
        <v>0</v>
      </c>
      <c r="N261" s="161">
        <v>0</v>
      </c>
      <c r="O261" s="161">
        <f>ROUND(E261*N261,2)</f>
        <v>0</v>
      </c>
      <c r="P261" s="161">
        <v>0</v>
      </c>
      <c r="Q261" s="161">
        <f>ROUND(E261*P261,2)</f>
        <v>0</v>
      </c>
      <c r="R261" s="161"/>
      <c r="S261" s="161" t="s">
        <v>128</v>
      </c>
      <c r="T261" s="161" t="s">
        <v>128</v>
      </c>
      <c r="U261" s="161">
        <v>1.8919999999999999</v>
      </c>
      <c r="V261" s="161">
        <f>ROUND(E261*U261,2)</f>
        <v>453</v>
      </c>
      <c r="W261" s="161"/>
      <c r="X261" s="161" t="s">
        <v>475</v>
      </c>
      <c r="Y261" s="151"/>
      <c r="Z261" s="151"/>
      <c r="AA261" s="151"/>
      <c r="AB261" s="151"/>
      <c r="AC261" s="151"/>
      <c r="AD261" s="151"/>
      <c r="AE261" s="151"/>
      <c r="AF261" s="151"/>
      <c r="AG261" s="151" t="s">
        <v>476</v>
      </c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x14ac:dyDescent="0.2">
      <c r="A262" s="164" t="s">
        <v>123</v>
      </c>
      <c r="B262" s="165" t="s">
        <v>73</v>
      </c>
      <c r="C262" s="183" t="s">
        <v>74</v>
      </c>
      <c r="D262" s="166"/>
      <c r="E262" s="167"/>
      <c r="F262" s="168"/>
      <c r="G262" s="169">
        <f>SUMIF(AG263:AG266,"&lt;&gt;NOR",G263:G266)</f>
        <v>0</v>
      </c>
      <c r="H262" s="163"/>
      <c r="I262" s="163">
        <f>SUM(I263:I266)</f>
        <v>0</v>
      </c>
      <c r="J262" s="163"/>
      <c r="K262" s="163">
        <f>SUM(K263:K266)</f>
        <v>0</v>
      </c>
      <c r="L262" s="163"/>
      <c r="M262" s="163">
        <f>SUM(M263:M266)</f>
        <v>0</v>
      </c>
      <c r="N262" s="163"/>
      <c r="O262" s="163">
        <f>SUM(O263:O266)</f>
        <v>0.11</v>
      </c>
      <c r="P262" s="163"/>
      <c r="Q262" s="163">
        <f>SUM(Q263:Q266)</f>
        <v>0</v>
      </c>
      <c r="R262" s="163"/>
      <c r="S262" s="163"/>
      <c r="T262" s="163"/>
      <c r="U262" s="163"/>
      <c r="V262" s="163">
        <f>SUM(V263:V266)</f>
        <v>21.9</v>
      </c>
      <c r="W262" s="163"/>
      <c r="X262" s="163"/>
      <c r="AG262" t="s">
        <v>124</v>
      </c>
    </row>
    <row r="263" spans="1:60" outlineLevel="1" x14ac:dyDescent="0.2">
      <c r="A263" s="170">
        <v>82</v>
      </c>
      <c r="B263" s="171" t="s">
        <v>477</v>
      </c>
      <c r="C263" s="185" t="s">
        <v>478</v>
      </c>
      <c r="D263" s="172" t="s">
        <v>162</v>
      </c>
      <c r="E263" s="173">
        <v>71.132099999999994</v>
      </c>
      <c r="F263" s="174"/>
      <c r="G263" s="175">
        <f>ROUND(E263*F263,2)</f>
        <v>0</v>
      </c>
      <c r="H263" s="162"/>
      <c r="I263" s="161">
        <f>ROUND(E263*H263,2)</f>
        <v>0</v>
      </c>
      <c r="J263" s="162"/>
      <c r="K263" s="161">
        <f>ROUND(E263*J263,2)</f>
        <v>0</v>
      </c>
      <c r="L263" s="161">
        <v>21</v>
      </c>
      <c r="M263" s="161">
        <f>G263*(1+L263/100)</f>
        <v>0</v>
      </c>
      <c r="N263" s="161">
        <v>1.15E-3</v>
      </c>
      <c r="O263" s="161">
        <f>ROUND(E263*N263,2)</f>
        <v>0.08</v>
      </c>
      <c r="P263" s="161">
        <v>0</v>
      </c>
      <c r="Q263" s="161">
        <f>ROUND(E263*P263,2)</f>
        <v>0</v>
      </c>
      <c r="R263" s="161"/>
      <c r="S263" s="161" t="s">
        <v>128</v>
      </c>
      <c r="T263" s="161" t="s">
        <v>128</v>
      </c>
      <c r="U263" s="161">
        <v>0.16</v>
      </c>
      <c r="V263" s="161">
        <f>ROUND(E263*U263,2)</f>
        <v>11.38</v>
      </c>
      <c r="W263" s="161"/>
      <c r="X263" s="161" t="s">
        <v>163</v>
      </c>
      <c r="Y263" s="151"/>
      <c r="Z263" s="151"/>
      <c r="AA263" s="151"/>
      <c r="AB263" s="151"/>
      <c r="AC263" s="151"/>
      <c r="AD263" s="151"/>
      <c r="AE263" s="151"/>
      <c r="AF263" s="151"/>
      <c r="AG263" s="151" t="s">
        <v>164</v>
      </c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58"/>
      <c r="B264" s="159"/>
      <c r="C264" s="196" t="s">
        <v>479</v>
      </c>
      <c r="D264" s="189"/>
      <c r="E264" s="190">
        <v>71.132099999999994</v>
      </c>
      <c r="F264" s="161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61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166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ht="22.5" outlineLevel="1" x14ac:dyDescent="0.2">
      <c r="A265" s="170">
        <v>83</v>
      </c>
      <c r="B265" s="171" t="s">
        <v>480</v>
      </c>
      <c r="C265" s="185" t="s">
        <v>481</v>
      </c>
      <c r="D265" s="172" t="s">
        <v>222</v>
      </c>
      <c r="E265" s="173">
        <v>105.15179999999999</v>
      </c>
      <c r="F265" s="174"/>
      <c r="G265" s="175">
        <f>ROUND(E265*F265,2)</f>
        <v>0</v>
      </c>
      <c r="H265" s="162"/>
      <c r="I265" s="161">
        <f>ROUND(E265*H265,2)</f>
        <v>0</v>
      </c>
      <c r="J265" s="162"/>
      <c r="K265" s="161">
        <f>ROUND(E265*J265,2)</f>
        <v>0</v>
      </c>
      <c r="L265" s="161">
        <v>21</v>
      </c>
      <c r="M265" s="161">
        <f>G265*(1+L265/100)</f>
        <v>0</v>
      </c>
      <c r="N265" s="161">
        <v>3.3E-4</v>
      </c>
      <c r="O265" s="161">
        <f>ROUND(E265*N265,2)</f>
        <v>0.03</v>
      </c>
      <c r="P265" s="161">
        <v>0</v>
      </c>
      <c r="Q265" s="161">
        <f>ROUND(E265*P265,2)</f>
        <v>0</v>
      </c>
      <c r="R265" s="161"/>
      <c r="S265" s="161" t="s">
        <v>128</v>
      </c>
      <c r="T265" s="161" t="s">
        <v>128</v>
      </c>
      <c r="U265" s="161">
        <v>0.1</v>
      </c>
      <c r="V265" s="161">
        <f>ROUND(E265*U265,2)</f>
        <v>10.52</v>
      </c>
      <c r="W265" s="161"/>
      <c r="X265" s="161" t="s">
        <v>163</v>
      </c>
      <c r="Y265" s="151"/>
      <c r="Z265" s="151"/>
      <c r="AA265" s="151"/>
      <c r="AB265" s="151"/>
      <c r="AC265" s="151"/>
      <c r="AD265" s="151"/>
      <c r="AE265" s="151"/>
      <c r="AF265" s="151"/>
      <c r="AG265" s="151" t="s">
        <v>164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196" t="s">
        <v>482</v>
      </c>
      <c r="D266" s="189"/>
      <c r="E266" s="190">
        <v>105.15179999999999</v>
      </c>
      <c r="F266" s="161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61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166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x14ac:dyDescent="0.2">
      <c r="A267" s="164" t="s">
        <v>123</v>
      </c>
      <c r="B267" s="165" t="s">
        <v>75</v>
      </c>
      <c r="C267" s="183" t="s">
        <v>76</v>
      </c>
      <c r="D267" s="166"/>
      <c r="E267" s="167"/>
      <c r="F267" s="168"/>
      <c r="G267" s="169">
        <f>SUMIF(AG268:AG279,"&lt;&gt;NOR",G268:G279)</f>
        <v>0</v>
      </c>
      <c r="H267" s="163"/>
      <c r="I267" s="163">
        <f>SUM(I268:I279)</f>
        <v>0</v>
      </c>
      <c r="J267" s="163"/>
      <c r="K267" s="163">
        <f>SUM(K268:K279)</f>
        <v>0</v>
      </c>
      <c r="L267" s="163"/>
      <c r="M267" s="163">
        <f>SUM(M268:M279)</f>
        <v>0</v>
      </c>
      <c r="N267" s="163"/>
      <c r="O267" s="163">
        <f>SUM(O268:O279)</f>
        <v>5.44</v>
      </c>
      <c r="P267" s="163"/>
      <c r="Q267" s="163">
        <f>SUM(Q268:Q279)</f>
        <v>6.94</v>
      </c>
      <c r="R267" s="163"/>
      <c r="S267" s="163"/>
      <c r="T267" s="163"/>
      <c r="U267" s="163"/>
      <c r="V267" s="163">
        <f>SUM(V268:V279)</f>
        <v>450.88</v>
      </c>
      <c r="W267" s="163"/>
      <c r="X267" s="163"/>
      <c r="AG267" t="s">
        <v>124</v>
      </c>
    </row>
    <row r="268" spans="1:60" outlineLevel="1" x14ac:dyDescent="0.2">
      <c r="A268" s="170">
        <v>84</v>
      </c>
      <c r="B268" s="171" t="s">
        <v>483</v>
      </c>
      <c r="C268" s="185" t="s">
        <v>484</v>
      </c>
      <c r="D268" s="172" t="s">
        <v>162</v>
      </c>
      <c r="E268" s="173">
        <v>536.529</v>
      </c>
      <c r="F268" s="174"/>
      <c r="G268" s="175">
        <f>ROUND(E268*F268,2)</f>
        <v>0</v>
      </c>
      <c r="H268" s="162"/>
      <c r="I268" s="161">
        <f>ROUND(E268*H268,2)</f>
        <v>0</v>
      </c>
      <c r="J268" s="162"/>
      <c r="K268" s="161">
        <f>ROUND(E268*J268,2)</f>
        <v>0</v>
      </c>
      <c r="L268" s="161">
        <v>21</v>
      </c>
      <c r="M268" s="161">
        <f>G268*(1+L268/100)</f>
        <v>0</v>
      </c>
      <c r="N268" s="161">
        <v>2.2499999999999998E-3</v>
      </c>
      <c r="O268" s="161">
        <f>ROUND(E268*N268,2)</f>
        <v>1.21</v>
      </c>
      <c r="P268" s="161">
        <v>0</v>
      </c>
      <c r="Q268" s="161">
        <f>ROUND(E268*P268,2)</f>
        <v>0</v>
      </c>
      <c r="R268" s="161"/>
      <c r="S268" s="161" t="s">
        <v>128</v>
      </c>
      <c r="T268" s="161" t="s">
        <v>128</v>
      </c>
      <c r="U268" s="161">
        <v>0.123</v>
      </c>
      <c r="V268" s="161">
        <f>ROUND(E268*U268,2)</f>
        <v>65.989999999999995</v>
      </c>
      <c r="W268" s="161"/>
      <c r="X268" s="161" t="s">
        <v>163</v>
      </c>
      <c r="Y268" s="151"/>
      <c r="Z268" s="151"/>
      <c r="AA268" s="151"/>
      <c r="AB268" s="151"/>
      <c r="AC268" s="151"/>
      <c r="AD268" s="151"/>
      <c r="AE268" s="151"/>
      <c r="AF268" s="151"/>
      <c r="AG268" s="151" t="s">
        <v>164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96" t="s">
        <v>485</v>
      </c>
      <c r="D269" s="189"/>
      <c r="E269" s="190">
        <v>536.529</v>
      </c>
      <c r="F269" s="161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6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166</v>
      </c>
      <c r="AH269" s="151">
        <v>5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ht="22.5" outlineLevel="1" x14ac:dyDescent="0.2">
      <c r="A270" s="170">
        <v>85</v>
      </c>
      <c r="B270" s="171" t="s">
        <v>486</v>
      </c>
      <c r="C270" s="185" t="s">
        <v>487</v>
      </c>
      <c r="D270" s="172" t="s">
        <v>162</v>
      </c>
      <c r="E270" s="173">
        <v>536.529</v>
      </c>
      <c r="F270" s="174"/>
      <c r="G270" s="175">
        <f>ROUND(E270*F270,2)</f>
        <v>0</v>
      </c>
      <c r="H270" s="162"/>
      <c r="I270" s="161">
        <f>ROUND(E270*H270,2)</f>
        <v>0</v>
      </c>
      <c r="J270" s="162"/>
      <c r="K270" s="161">
        <f>ROUND(E270*J270,2)</f>
        <v>0</v>
      </c>
      <c r="L270" s="161">
        <v>21</v>
      </c>
      <c r="M270" s="161">
        <f>G270*(1+L270/100)</f>
        <v>0</v>
      </c>
      <c r="N270" s="161">
        <v>2.0899999999999998E-3</v>
      </c>
      <c r="O270" s="161">
        <f>ROUND(E270*N270,2)</f>
        <v>1.1200000000000001</v>
      </c>
      <c r="P270" s="161">
        <v>0</v>
      </c>
      <c r="Q270" s="161">
        <f>ROUND(E270*P270,2)</f>
        <v>0</v>
      </c>
      <c r="R270" s="161"/>
      <c r="S270" s="161" t="s">
        <v>128</v>
      </c>
      <c r="T270" s="161" t="s">
        <v>128</v>
      </c>
      <c r="U270" s="161">
        <v>0.317</v>
      </c>
      <c r="V270" s="161">
        <f>ROUND(E270*U270,2)</f>
        <v>170.08</v>
      </c>
      <c r="W270" s="161"/>
      <c r="X270" s="161" t="s">
        <v>163</v>
      </c>
      <c r="Y270" s="151"/>
      <c r="Z270" s="151"/>
      <c r="AA270" s="151"/>
      <c r="AB270" s="151"/>
      <c r="AC270" s="151"/>
      <c r="AD270" s="151"/>
      <c r="AE270" s="151"/>
      <c r="AF270" s="151"/>
      <c r="AG270" s="151" t="s">
        <v>164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196" t="s">
        <v>488</v>
      </c>
      <c r="D271" s="189"/>
      <c r="E271" s="190">
        <v>495.72899999999998</v>
      </c>
      <c r="F271" s="161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166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8"/>
      <c r="B272" s="159"/>
      <c r="C272" s="196" t="s">
        <v>489</v>
      </c>
      <c r="D272" s="189"/>
      <c r="E272" s="190">
        <v>40.799999999999997</v>
      </c>
      <c r="F272" s="161"/>
      <c r="G272" s="161"/>
      <c r="H272" s="161"/>
      <c r="I272" s="161"/>
      <c r="J272" s="161"/>
      <c r="K272" s="161"/>
      <c r="L272" s="161"/>
      <c r="M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61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166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ht="22.5" outlineLevel="1" x14ac:dyDescent="0.2">
      <c r="A273" s="170">
        <v>86</v>
      </c>
      <c r="B273" s="171" t="s">
        <v>486</v>
      </c>
      <c r="C273" s="185" t="s">
        <v>490</v>
      </c>
      <c r="D273" s="172" t="s">
        <v>162</v>
      </c>
      <c r="E273" s="173">
        <v>46.92</v>
      </c>
      <c r="F273" s="174"/>
      <c r="G273" s="175">
        <f>ROUND(E273*F273,2)</f>
        <v>0</v>
      </c>
      <c r="H273" s="162"/>
      <c r="I273" s="161">
        <f>ROUND(E273*H273,2)</f>
        <v>0</v>
      </c>
      <c r="J273" s="162"/>
      <c r="K273" s="161">
        <f>ROUND(E273*J273,2)</f>
        <v>0</v>
      </c>
      <c r="L273" s="161">
        <v>21</v>
      </c>
      <c r="M273" s="161">
        <f>G273*(1+L273/100)</f>
        <v>0</v>
      </c>
      <c r="N273" s="161">
        <v>2.6099999999999999E-3</v>
      </c>
      <c r="O273" s="161">
        <f>ROUND(E273*N273,2)</f>
        <v>0.12</v>
      </c>
      <c r="P273" s="161">
        <v>0</v>
      </c>
      <c r="Q273" s="161">
        <f>ROUND(E273*P273,2)</f>
        <v>0</v>
      </c>
      <c r="R273" s="161"/>
      <c r="S273" s="161" t="s">
        <v>128</v>
      </c>
      <c r="T273" s="161" t="s">
        <v>128</v>
      </c>
      <c r="U273" s="161">
        <v>0.317</v>
      </c>
      <c r="V273" s="161">
        <f>ROUND(E273*U273,2)</f>
        <v>14.87</v>
      </c>
      <c r="W273" s="161"/>
      <c r="X273" s="161" t="s">
        <v>163</v>
      </c>
      <c r="Y273" s="151"/>
      <c r="Z273" s="151"/>
      <c r="AA273" s="151"/>
      <c r="AB273" s="151"/>
      <c r="AC273" s="151"/>
      <c r="AD273" s="151"/>
      <c r="AE273" s="151"/>
      <c r="AF273" s="151"/>
      <c r="AG273" s="151" t="s">
        <v>164</v>
      </c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58"/>
      <c r="B274" s="159"/>
      <c r="C274" s="196" t="s">
        <v>491</v>
      </c>
      <c r="D274" s="189"/>
      <c r="E274" s="190">
        <v>46.92</v>
      </c>
      <c r="F274" s="161"/>
      <c r="G274" s="161"/>
      <c r="H274" s="161"/>
      <c r="I274" s="161"/>
      <c r="J274" s="161"/>
      <c r="K274" s="161"/>
      <c r="L274" s="161"/>
      <c r="M274" s="161"/>
      <c r="N274" s="161"/>
      <c r="O274" s="161"/>
      <c r="P274" s="161"/>
      <c r="Q274" s="161"/>
      <c r="R274" s="161"/>
      <c r="S274" s="161"/>
      <c r="T274" s="161"/>
      <c r="U274" s="161"/>
      <c r="V274" s="161"/>
      <c r="W274" s="161"/>
      <c r="X274" s="161"/>
      <c r="Y274" s="151"/>
      <c r="Z274" s="151"/>
      <c r="AA274" s="151"/>
      <c r="AB274" s="151"/>
      <c r="AC274" s="151"/>
      <c r="AD274" s="151"/>
      <c r="AE274" s="151"/>
      <c r="AF274" s="151"/>
      <c r="AG274" s="151" t="s">
        <v>166</v>
      </c>
      <c r="AH274" s="151">
        <v>0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70">
        <v>87</v>
      </c>
      <c r="B275" s="171" t="s">
        <v>492</v>
      </c>
      <c r="C275" s="185" t="s">
        <v>493</v>
      </c>
      <c r="D275" s="172" t="s">
        <v>162</v>
      </c>
      <c r="E275" s="173">
        <v>495.72899999999998</v>
      </c>
      <c r="F275" s="174"/>
      <c r="G275" s="175">
        <f>ROUND(E275*F275,2)</f>
        <v>0</v>
      </c>
      <c r="H275" s="162"/>
      <c r="I275" s="161">
        <f>ROUND(E275*H275,2)</f>
        <v>0</v>
      </c>
      <c r="J275" s="162"/>
      <c r="K275" s="161">
        <f>ROUND(E275*J275,2)</f>
        <v>0</v>
      </c>
      <c r="L275" s="161">
        <v>21</v>
      </c>
      <c r="M275" s="161">
        <f>G275*(1+L275/100)</f>
        <v>0</v>
      </c>
      <c r="N275" s="161">
        <v>5.6499999999999996E-3</v>
      </c>
      <c r="O275" s="161">
        <f>ROUND(E275*N275,2)</f>
        <v>2.8</v>
      </c>
      <c r="P275" s="161">
        <v>1.4E-2</v>
      </c>
      <c r="Q275" s="161">
        <f>ROUND(E275*P275,2)</f>
        <v>6.94</v>
      </c>
      <c r="R275" s="161"/>
      <c r="S275" s="161" t="s">
        <v>139</v>
      </c>
      <c r="T275" s="161" t="s">
        <v>155</v>
      </c>
      <c r="U275" s="161">
        <v>0.40333000000000002</v>
      </c>
      <c r="V275" s="161">
        <f>ROUND(E275*U275,2)</f>
        <v>199.94</v>
      </c>
      <c r="W275" s="161"/>
      <c r="X275" s="161" t="s">
        <v>163</v>
      </c>
      <c r="Y275" s="151"/>
      <c r="Z275" s="151"/>
      <c r="AA275" s="151"/>
      <c r="AB275" s="151"/>
      <c r="AC275" s="151"/>
      <c r="AD275" s="151"/>
      <c r="AE275" s="151"/>
      <c r="AF275" s="151"/>
      <c r="AG275" s="151" t="s">
        <v>164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8"/>
      <c r="B276" s="159"/>
      <c r="C276" s="196" t="s">
        <v>488</v>
      </c>
      <c r="D276" s="189"/>
      <c r="E276" s="190">
        <v>495.72899999999998</v>
      </c>
      <c r="F276" s="161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61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166</v>
      </c>
      <c r="AH276" s="151">
        <v>0</v>
      </c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70">
        <v>88</v>
      </c>
      <c r="B277" s="171" t="s">
        <v>494</v>
      </c>
      <c r="C277" s="185" t="s">
        <v>495</v>
      </c>
      <c r="D277" s="172" t="s">
        <v>162</v>
      </c>
      <c r="E277" s="173">
        <v>617.00834999999995</v>
      </c>
      <c r="F277" s="174"/>
      <c r="G277" s="175">
        <f>ROUND(E277*F277,2)</f>
        <v>0</v>
      </c>
      <c r="H277" s="162"/>
      <c r="I277" s="161">
        <f>ROUND(E277*H277,2)</f>
        <v>0</v>
      </c>
      <c r="J277" s="162"/>
      <c r="K277" s="161">
        <f>ROUND(E277*J277,2)</f>
        <v>0</v>
      </c>
      <c r="L277" s="161">
        <v>21</v>
      </c>
      <c r="M277" s="161">
        <f>G277*(1+L277/100)</f>
        <v>0</v>
      </c>
      <c r="N277" s="161">
        <v>2.9999999999999997E-4</v>
      </c>
      <c r="O277" s="161">
        <f>ROUND(E277*N277,2)</f>
        <v>0.19</v>
      </c>
      <c r="P277" s="161">
        <v>0</v>
      </c>
      <c r="Q277" s="161">
        <f>ROUND(E277*P277,2)</f>
        <v>0</v>
      </c>
      <c r="R277" s="161" t="s">
        <v>215</v>
      </c>
      <c r="S277" s="161" t="s">
        <v>128</v>
      </c>
      <c r="T277" s="161" t="s">
        <v>128</v>
      </c>
      <c r="U277" s="161">
        <v>0</v>
      </c>
      <c r="V277" s="161">
        <f>ROUND(E277*U277,2)</f>
        <v>0</v>
      </c>
      <c r="W277" s="161"/>
      <c r="X277" s="161" t="s">
        <v>216</v>
      </c>
      <c r="Y277" s="151"/>
      <c r="Z277" s="151"/>
      <c r="AA277" s="151"/>
      <c r="AB277" s="151"/>
      <c r="AC277" s="151"/>
      <c r="AD277" s="151"/>
      <c r="AE277" s="151"/>
      <c r="AF277" s="151"/>
      <c r="AG277" s="151" t="s">
        <v>217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58"/>
      <c r="B278" s="159"/>
      <c r="C278" s="196" t="s">
        <v>496</v>
      </c>
      <c r="D278" s="189"/>
      <c r="E278" s="190">
        <v>617.00834999999995</v>
      </c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61"/>
      <c r="Y278" s="151"/>
      <c r="Z278" s="151"/>
      <c r="AA278" s="151"/>
      <c r="AB278" s="151"/>
      <c r="AC278" s="151"/>
      <c r="AD278" s="151"/>
      <c r="AE278" s="151"/>
      <c r="AF278" s="151"/>
      <c r="AG278" s="151" t="s">
        <v>166</v>
      </c>
      <c r="AH278" s="151">
        <v>5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>
        <v>89</v>
      </c>
      <c r="B279" s="159" t="s">
        <v>497</v>
      </c>
      <c r="C279" s="199" t="s">
        <v>498</v>
      </c>
      <c r="D279" s="160" t="s">
        <v>0</v>
      </c>
      <c r="E279" s="195"/>
      <c r="F279" s="162"/>
      <c r="G279" s="161">
        <f>ROUND(E279*F279,2)</f>
        <v>0</v>
      </c>
      <c r="H279" s="162"/>
      <c r="I279" s="161">
        <f>ROUND(E279*H279,2)</f>
        <v>0</v>
      </c>
      <c r="J279" s="162"/>
      <c r="K279" s="161">
        <f>ROUND(E279*J279,2)</f>
        <v>0</v>
      </c>
      <c r="L279" s="161">
        <v>21</v>
      </c>
      <c r="M279" s="161">
        <f>G279*(1+L279/100)</f>
        <v>0</v>
      </c>
      <c r="N279" s="161">
        <v>0</v>
      </c>
      <c r="O279" s="161">
        <f>ROUND(E279*N279,2)</f>
        <v>0</v>
      </c>
      <c r="P279" s="161">
        <v>0</v>
      </c>
      <c r="Q279" s="161">
        <f>ROUND(E279*P279,2)</f>
        <v>0</v>
      </c>
      <c r="R279" s="161"/>
      <c r="S279" s="161" t="s">
        <v>128</v>
      </c>
      <c r="T279" s="161" t="s">
        <v>128</v>
      </c>
      <c r="U279" s="161">
        <v>0</v>
      </c>
      <c r="V279" s="161">
        <f>ROUND(E279*U279,2)</f>
        <v>0</v>
      </c>
      <c r="W279" s="161"/>
      <c r="X279" s="161" t="s">
        <v>475</v>
      </c>
      <c r="Y279" s="151"/>
      <c r="Z279" s="151"/>
      <c r="AA279" s="151"/>
      <c r="AB279" s="151"/>
      <c r="AC279" s="151"/>
      <c r="AD279" s="151"/>
      <c r="AE279" s="151"/>
      <c r="AF279" s="151"/>
      <c r="AG279" s="151" t="s">
        <v>476</v>
      </c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x14ac:dyDescent="0.2">
      <c r="A280" s="164" t="s">
        <v>123</v>
      </c>
      <c r="B280" s="165" t="s">
        <v>77</v>
      </c>
      <c r="C280" s="183" t="s">
        <v>78</v>
      </c>
      <c r="D280" s="166"/>
      <c r="E280" s="167"/>
      <c r="F280" s="168"/>
      <c r="G280" s="169">
        <f>SUMIF(AG281:AG292,"&lt;&gt;NOR",G281:G292)</f>
        <v>0</v>
      </c>
      <c r="H280" s="163"/>
      <c r="I280" s="163">
        <f>SUM(I281:I292)</f>
        <v>0</v>
      </c>
      <c r="J280" s="163"/>
      <c r="K280" s="163">
        <f>SUM(K281:K292)</f>
        <v>0</v>
      </c>
      <c r="L280" s="163"/>
      <c r="M280" s="163">
        <f>SUM(M281:M292)</f>
        <v>0</v>
      </c>
      <c r="N280" s="163"/>
      <c r="O280" s="163">
        <f>SUM(O281:O292)</f>
        <v>2.74</v>
      </c>
      <c r="P280" s="163"/>
      <c r="Q280" s="163">
        <f>SUM(Q281:Q292)</f>
        <v>0</v>
      </c>
      <c r="R280" s="163"/>
      <c r="S280" s="163"/>
      <c r="T280" s="163"/>
      <c r="U280" s="163"/>
      <c r="V280" s="163">
        <f>SUM(V281:V292)</f>
        <v>211.47</v>
      </c>
      <c r="W280" s="163"/>
      <c r="X280" s="163"/>
      <c r="AG280" t="s">
        <v>124</v>
      </c>
    </row>
    <row r="281" spans="1:60" ht="22.5" outlineLevel="1" x14ac:dyDescent="0.2">
      <c r="A281" s="170">
        <v>90</v>
      </c>
      <c r="B281" s="171" t="s">
        <v>499</v>
      </c>
      <c r="C281" s="185" t="s">
        <v>500</v>
      </c>
      <c r="D281" s="172" t="s">
        <v>162</v>
      </c>
      <c r="E281" s="173">
        <v>34</v>
      </c>
      <c r="F281" s="174"/>
      <c r="G281" s="175">
        <f>ROUND(E281*F281,2)</f>
        <v>0</v>
      </c>
      <c r="H281" s="162"/>
      <c r="I281" s="161">
        <f>ROUND(E281*H281,2)</f>
        <v>0</v>
      </c>
      <c r="J281" s="162"/>
      <c r="K281" s="161">
        <f>ROUND(E281*J281,2)</f>
        <v>0</v>
      </c>
      <c r="L281" s="161">
        <v>21</v>
      </c>
      <c r="M281" s="161">
        <f>G281*(1+L281/100)</f>
        <v>0</v>
      </c>
      <c r="N281" s="161">
        <v>4.96E-3</v>
      </c>
      <c r="O281" s="161">
        <f>ROUND(E281*N281,2)</f>
        <v>0.17</v>
      </c>
      <c r="P281" s="161">
        <v>0</v>
      </c>
      <c r="Q281" s="161">
        <f>ROUND(E281*P281,2)</f>
        <v>0</v>
      </c>
      <c r="R281" s="161"/>
      <c r="S281" s="161" t="s">
        <v>139</v>
      </c>
      <c r="T281" s="161" t="s">
        <v>129</v>
      </c>
      <c r="U281" s="161">
        <v>0.21</v>
      </c>
      <c r="V281" s="161">
        <f>ROUND(E281*U281,2)</f>
        <v>7.14</v>
      </c>
      <c r="W281" s="161"/>
      <c r="X281" s="161" t="s">
        <v>163</v>
      </c>
      <c r="Y281" s="151"/>
      <c r="Z281" s="151"/>
      <c r="AA281" s="151"/>
      <c r="AB281" s="151"/>
      <c r="AC281" s="151"/>
      <c r="AD281" s="151"/>
      <c r="AE281" s="151"/>
      <c r="AF281" s="151"/>
      <c r="AG281" s="151" t="s">
        <v>164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8"/>
      <c r="B282" s="159"/>
      <c r="C282" s="196" t="s">
        <v>501</v>
      </c>
      <c r="D282" s="189"/>
      <c r="E282" s="190">
        <v>34</v>
      </c>
      <c r="F282" s="161"/>
      <c r="G282" s="161"/>
      <c r="H282" s="161"/>
      <c r="I282" s="161"/>
      <c r="J282" s="161"/>
      <c r="K282" s="161"/>
      <c r="L282" s="161"/>
      <c r="M282" s="161"/>
      <c r="N282" s="161"/>
      <c r="O282" s="161"/>
      <c r="P282" s="161"/>
      <c r="Q282" s="161"/>
      <c r="R282" s="161"/>
      <c r="S282" s="161"/>
      <c r="T282" s="161"/>
      <c r="U282" s="161"/>
      <c r="V282" s="161"/>
      <c r="W282" s="161"/>
      <c r="X282" s="161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166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70">
        <v>91</v>
      </c>
      <c r="B283" s="171" t="s">
        <v>502</v>
      </c>
      <c r="C283" s="185" t="s">
        <v>503</v>
      </c>
      <c r="D283" s="172" t="s">
        <v>162</v>
      </c>
      <c r="E283" s="173">
        <v>34</v>
      </c>
      <c r="F283" s="174"/>
      <c r="G283" s="175">
        <f>ROUND(E283*F283,2)</f>
        <v>0</v>
      </c>
      <c r="H283" s="162"/>
      <c r="I283" s="161">
        <f>ROUND(E283*H283,2)</f>
        <v>0</v>
      </c>
      <c r="J283" s="162"/>
      <c r="K283" s="161">
        <f>ROUND(E283*J283,2)</f>
        <v>0</v>
      </c>
      <c r="L283" s="161">
        <v>21</v>
      </c>
      <c r="M283" s="161">
        <f>G283*(1+L283/100)</f>
        <v>0</v>
      </c>
      <c r="N283" s="161">
        <v>3.0000000000000001E-3</v>
      </c>
      <c r="O283" s="161">
        <f>ROUND(E283*N283,2)</f>
        <v>0.1</v>
      </c>
      <c r="P283" s="161">
        <v>0</v>
      </c>
      <c r="Q283" s="161">
        <f>ROUND(E283*P283,2)</f>
        <v>0</v>
      </c>
      <c r="R283" s="161"/>
      <c r="S283" s="161" t="s">
        <v>139</v>
      </c>
      <c r="T283" s="161" t="s">
        <v>155</v>
      </c>
      <c r="U283" s="161">
        <v>0.28000000000000003</v>
      </c>
      <c r="V283" s="161">
        <f>ROUND(E283*U283,2)</f>
        <v>9.52</v>
      </c>
      <c r="W283" s="161"/>
      <c r="X283" s="161" t="s">
        <v>163</v>
      </c>
      <c r="Y283" s="151"/>
      <c r="Z283" s="151"/>
      <c r="AA283" s="151"/>
      <c r="AB283" s="151"/>
      <c r="AC283" s="151"/>
      <c r="AD283" s="151"/>
      <c r="AE283" s="151"/>
      <c r="AF283" s="151"/>
      <c r="AG283" s="151" t="s">
        <v>164</v>
      </c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8"/>
      <c r="B284" s="159"/>
      <c r="C284" s="196" t="s">
        <v>501</v>
      </c>
      <c r="D284" s="189"/>
      <c r="E284" s="190">
        <v>34</v>
      </c>
      <c r="F284" s="161"/>
      <c r="G284" s="161"/>
      <c r="H284" s="161"/>
      <c r="I284" s="161"/>
      <c r="J284" s="161"/>
      <c r="K284" s="161"/>
      <c r="L284" s="161"/>
      <c r="M284" s="161"/>
      <c r="N284" s="161"/>
      <c r="O284" s="161"/>
      <c r="P284" s="161"/>
      <c r="Q284" s="161"/>
      <c r="R284" s="161"/>
      <c r="S284" s="161"/>
      <c r="T284" s="161"/>
      <c r="U284" s="161"/>
      <c r="V284" s="161"/>
      <c r="W284" s="161"/>
      <c r="X284" s="161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166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70">
        <v>92</v>
      </c>
      <c r="B285" s="171" t="s">
        <v>504</v>
      </c>
      <c r="C285" s="185" t="s">
        <v>505</v>
      </c>
      <c r="D285" s="172" t="s">
        <v>162</v>
      </c>
      <c r="E285" s="173">
        <v>432.90899999999999</v>
      </c>
      <c r="F285" s="174"/>
      <c r="G285" s="175">
        <f>ROUND(E285*F285,2)</f>
        <v>0</v>
      </c>
      <c r="H285" s="162"/>
      <c r="I285" s="161">
        <f>ROUND(E285*H285,2)</f>
        <v>0</v>
      </c>
      <c r="J285" s="162"/>
      <c r="K285" s="161">
        <f>ROUND(E285*J285,2)</f>
        <v>0</v>
      </c>
      <c r="L285" s="161">
        <v>21</v>
      </c>
      <c r="M285" s="161">
        <f>G285*(1+L285/100)</f>
        <v>0</v>
      </c>
      <c r="N285" s="161">
        <v>0</v>
      </c>
      <c r="O285" s="161">
        <f>ROUND(E285*N285,2)</f>
        <v>0</v>
      </c>
      <c r="P285" s="161">
        <v>0</v>
      </c>
      <c r="Q285" s="161">
        <f>ROUND(E285*P285,2)</f>
        <v>0</v>
      </c>
      <c r="R285" s="161"/>
      <c r="S285" s="161" t="s">
        <v>139</v>
      </c>
      <c r="T285" s="161" t="s">
        <v>155</v>
      </c>
      <c r="U285" s="161">
        <v>0.45</v>
      </c>
      <c r="V285" s="161">
        <f>ROUND(E285*U285,2)</f>
        <v>194.81</v>
      </c>
      <c r="W285" s="161"/>
      <c r="X285" s="161" t="s">
        <v>163</v>
      </c>
      <c r="Y285" s="151"/>
      <c r="Z285" s="151"/>
      <c r="AA285" s="151"/>
      <c r="AB285" s="151"/>
      <c r="AC285" s="151"/>
      <c r="AD285" s="151"/>
      <c r="AE285" s="151"/>
      <c r="AF285" s="151"/>
      <c r="AG285" s="151" t="s">
        <v>164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6" t="s">
        <v>506</v>
      </c>
      <c r="D286" s="189"/>
      <c r="E286" s="190">
        <v>495.72899999999998</v>
      </c>
      <c r="F286" s="161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61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166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8"/>
      <c r="B287" s="159"/>
      <c r="C287" s="196" t="s">
        <v>507</v>
      </c>
      <c r="D287" s="189"/>
      <c r="E287" s="190">
        <v>-62.82</v>
      </c>
      <c r="F287" s="161"/>
      <c r="G287" s="161"/>
      <c r="H287" s="161"/>
      <c r="I287" s="161"/>
      <c r="J287" s="161"/>
      <c r="K287" s="161"/>
      <c r="L287" s="161"/>
      <c r="M287" s="161"/>
      <c r="N287" s="161"/>
      <c r="O287" s="161"/>
      <c r="P287" s="161"/>
      <c r="Q287" s="161"/>
      <c r="R287" s="161"/>
      <c r="S287" s="161"/>
      <c r="T287" s="161"/>
      <c r="U287" s="161"/>
      <c r="V287" s="161"/>
      <c r="W287" s="161"/>
      <c r="X287" s="161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166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70">
        <v>93</v>
      </c>
      <c r="B288" s="171" t="s">
        <v>508</v>
      </c>
      <c r="C288" s="185" t="s">
        <v>509</v>
      </c>
      <c r="D288" s="172" t="s">
        <v>162</v>
      </c>
      <c r="E288" s="173">
        <v>39.1</v>
      </c>
      <c r="F288" s="174"/>
      <c r="G288" s="175">
        <f>ROUND(E288*F288,2)</f>
        <v>0</v>
      </c>
      <c r="H288" s="162"/>
      <c r="I288" s="161">
        <f>ROUND(E288*H288,2)</f>
        <v>0</v>
      </c>
      <c r="J288" s="162"/>
      <c r="K288" s="161">
        <f>ROUND(E288*J288,2)</f>
        <v>0</v>
      </c>
      <c r="L288" s="161">
        <v>21</v>
      </c>
      <c r="M288" s="161">
        <f>G288*(1+L288/100)</f>
        <v>0</v>
      </c>
      <c r="N288" s="161">
        <v>5.5999999999999999E-3</v>
      </c>
      <c r="O288" s="161">
        <f>ROUND(E288*N288,2)</f>
        <v>0.22</v>
      </c>
      <c r="P288" s="161">
        <v>0</v>
      </c>
      <c r="Q288" s="161">
        <f>ROUND(E288*P288,2)</f>
        <v>0</v>
      </c>
      <c r="R288" s="161"/>
      <c r="S288" s="161" t="s">
        <v>139</v>
      </c>
      <c r="T288" s="161" t="s">
        <v>129</v>
      </c>
      <c r="U288" s="161">
        <v>0</v>
      </c>
      <c r="V288" s="161">
        <f>ROUND(E288*U288,2)</f>
        <v>0</v>
      </c>
      <c r="W288" s="161"/>
      <c r="X288" s="161" t="s">
        <v>216</v>
      </c>
      <c r="Y288" s="151"/>
      <c r="Z288" s="151"/>
      <c r="AA288" s="151"/>
      <c r="AB288" s="151"/>
      <c r="AC288" s="151"/>
      <c r="AD288" s="151"/>
      <c r="AE288" s="151"/>
      <c r="AF288" s="151"/>
      <c r="AG288" s="151" t="s">
        <v>217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8"/>
      <c r="B289" s="159"/>
      <c r="C289" s="196" t="s">
        <v>510</v>
      </c>
      <c r="D289" s="189"/>
      <c r="E289" s="190">
        <v>39.1</v>
      </c>
      <c r="F289" s="161"/>
      <c r="G289" s="161"/>
      <c r="H289" s="161"/>
      <c r="I289" s="161"/>
      <c r="J289" s="161"/>
      <c r="K289" s="161"/>
      <c r="L289" s="161"/>
      <c r="M289" s="161"/>
      <c r="N289" s="161"/>
      <c r="O289" s="161"/>
      <c r="P289" s="161"/>
      <c r="Q289" s="161"/>
      <c r="R289" s="161"/>
      <c r="S289" s="161"/>
      <c r="T289" s="161"/>
      <c r="U289" s="161"/>
      <c r="V289" s="161"/>
      <c r="W289" s="161"/>
      <c r="X289" s="161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166</v>
      </c>
      <c r="AH289" s="151">
        <v>5</v>
      </c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70">
        <v>94</v>
      </c>
      <c r="B290" s="171" t="s">
        <v>511</v>
      </c>
      <c r="C290" s="185" t="s">
        <v>512</v>
      </c>
      <c r="D290" s="172" t="s">
        <v>169</v>
      </c>
      <c r="E290" s="173">
        <v>112.554</v>
      </c>
      <c r="F290" s="174"/>
      <c r="G290" s="175">
        <f>ROUND(E290*F290,2)</f>
        <v>0</v>
      </c>
      <c r="H290" s="162"/>
      <c r="I290" s="161">
        <f>ROUND(E290*H290,2)</f>
        <v>0</v>
      </c>
      <c r="J290" s="162"/>
      <c r="K290" s="161">
        <f>ROUND(E290*J290,2)</f>
        <v>0</v>
      </c>
      <c r="L290" s="161">
        <v>21</v>
      </c>
      <c r="M290" s="161">
        <f>G290*(1+L290/100)</f>
        <v>0</v>
      </c>
      <c r="N290" s="161">
        <v>0.02</v>
      </c>
      <c r="O290" s="161">
        <f>ROUND(E290*N290,2)</f>
        <v>2.25</v>
      </c>
      <c r="P290" s="161">
        <v>0</v>
      </c>
      <c r="Q290" s="161">
        <f>ROUND(E290*P290,2)</f>
        <v>0</v>
      </c>
      <c r="R290" s="161" t="s">
        <v>215</v>
      </c>
      <c r="S290" s="161" t="s">
        <v>128</v>
      </c>
      <c r="T290" s="161" t="s">
        <v>128</v>
      </c>
      <c r="U290" s="161">
        <v>0</v>
      </c>
      <c r="V290" s="161">
        <f>ROUND(E290*U290,2)</f>
        <v>0</v>
      </c>
      <c r="W290" s="161"/>
      <c r="X290" s="161" t="s">
        <v>216</v>
      </c>
      <c r="Y290" s="151"/>
      <c r="Z290" s="151"/>
      <c r="AA290" s="151"/>
      <c r="AB290" s="151"/>
      <c r="AC290" s="151"/>
      <c r="AD290" s="151"/>
      <c r="AE290" s="151"/>
      <c r="AF290" s="151"/>
      <c r="AG290" s="151" t="s">
        <v>217</v>
      </c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196" t="s">
        <v>513</v>
      </c>
      <c r="D291" s="189"/>
      <c r="E291" s="190">
        <v>112.554</v>
      </c>
      <c r="F291" s="161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61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166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58">
        <v>95</v>
      </c>
      <c r="B292" s="159" t="s">
        <v>514</v>
      </c>
      <c r="C292" s="199" t="s">
        <v>515</v>
      </c>
      <c r="D292" s="160" t="s">
        <v>0</v>
      </c>
      <c r="E292" s="195"/>
      <c r="F292" s="162"/>
      <c r="G292" s="161">
        <f>ROUND(E292*F292,2)</f>
        <v>0</v>
      </c>
      <c r="H292" s="162"/>
      <c r="I292" s="161">
        <f>ROUND(E292*H292,2)</f>
        <v>0</v>
      </c>
      <c r="J292" s="162"/>
      <c r="K292" s="161">
        <f>ROUND(E292*J292,2)</f>
        <v>0</v>
      </c>
      <c r="L292" s="161">
        <v>21</v>
      </c>
      <c r="M292" s="161">
        <f>G292*(1+L292/100)</f>
        <v>0</v>
      </c>
      <c r="N292" s="161">
        <v>0</v>
      </c>
      <c r="O292" s="161">
        <f>ROUND(E292*N292,2)</f>
        <v>0</v>
      </c>
      <c r="P292" s="161">
        <v>0</v>
      </c>
      <c r="Q292" s="161">
        <f>ROUND(E292*P292,2)</f>
        <v>0</v>
      </c>
      <c r="R292" s="161"/>
      <c r="S292" s="161" t="s">
        <v>128</v>
      </c>
      <c r="T292" s="161" t="s">
        <v>128</v>
      </c>
      <c r="U292" s="161">
        <v>0</v>
      </c>
      <c r="V292" s="161">
        <f>ROUND(E292*U292,2)</f>
        <v>0</v>
      </c>
      <c r="W292" s="161"/>
      <c r="X292" s="161" t="s">
        <v>475</v>
      </c>
      <c r="Y292" s="151"/>
      <c r="Z292" s="151"/>
      <c r="AA292" s="151"/>
      <c r="AB292" s="151"/>
      <c r="AC292" s="151"/>
      <c r="AD292" s="151"/>
      <c r="AE292" s="151"/>
      <c r="AF292" s="151"/>
      <c r="AG292" s="151" t="s">
        <v>476</v>
      </c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x14ac:dyDescent="0.2">
      <c r="A293" s="164" t="s">
        <v>123</v>
      </c>
      <c r="B293" s="165" t="s">
        <v>79</v>
      </c>
      <c r="C293" s="183" t="s">
        <v>80</v>
      </c>
      <c r="D293" s="166"/>
      <c r="E293" s="167"/>
      <c r="F293" s="168"/>
      <c r="G293" s="169">
        <f>SUMIF(AG294:AG294,"&lt;&gt;NOR",G294:G294)</f>
        <v>0</v>
      </c>
      <c r="H293" s="163"/>
      <c r="I293" s="163">
        <f>SUM(I294:I294)</f>
        <v>0</v>
      </c>
      <c r="J293" s="163"/>
      <c r="K293" s="163">
        <f>SUM(K294:K294)</f>
        <v>0</v>
      </c>
      <c r="L293" s="163"/>
      <c r="M293" s="163">
        <f>SUM(M294:M294)</f>
        <v>0</v>
      </c>
      <c r="N293" s="163"/>
      <c r="O293" s="163">
        <f>SUM(O294:O294)</f>
        <v>0</v>
      </c>
      <c r="P293" s="163"/>
      <c r="Q293" s="163">
        <f>SUM(Q294:Q294)</f>
        <v>0</v>
      </c>
      <c r="R293" s="163"/>
      <c r="S293" s="163"/>
      <c r="T293" s="163"/>
      <c r="U293" s="163"/>
      <c r="V293" s="163">
        <f>SUM(V294:V294)</f>
        <v>0</v>
      </c>
      <c r="W293" s="163"/>
      <c r="X293" s="163"/>
      <c r="AG293" t="s">
        <v>124</v>
      </c>
    </row>
    <row r="294" spans="1:60" ht="22.5" outlineLevel="1" x14ac:dyDescent="0.2">
      <c r="A294" s="176">
        <v>96</v>
      </c>
      <c r="B294" s="177" t="s">
        <v>516</v>
      </c>
      <c r="C294" s="184" t="s">
        <v>517</v>
      </c>
      <c r="D294" s="178" t="s">
        <v>138</v>
      </c>
      <c r="E294" s="179">
        <v>1</v>
      </c>
      <c r="F294" s="180"/>
      <c r="G294" s="181">
        <f>ROUND(E294*F294,2)</f>
        <v>0</v>
      </c>
      <c r="H294" s="162"/>
      <c r="I294" s="161">
        <f>ROUND(E294*H294,2)</f>
        <v>0</v>
      </c>
      <c r="J294" s="162"/>
      <c r="K294" s="161">
        <f>ROUND(E294*J294,2)</f>
        <v>0</v>
      </c>
      <c r="L294" s="161">
        <v>21</v>
      </c>
      <c r="M294" s="161">
        <f>G294*(1+L294/100)</f>
        <v>0</v>
      </c>
      <c r="N294" s="161">
        <v>0</v>
      </c>
      <c r="O294" s="161">
        <f>ROUND(E294*N294,2)</f>
        <v>0</v>
      </c>
      <c r="P294" s="161">
        <v>0</v>
      </c>
      <c r="Q294" s="161">
        <f>ROUND(E294*P294,2)</f>
        <v>0</v>
      </c>
      <c r="R294" s="161"/>
      <c r="S294" s="161" t="s">
        <v>139</v>
      </c>
      <c r="T294" s="161" t="s">
        <v>129</v>
      </c>
      <c r="U294" s="161">
        <v>0</v>
      </c>
      <c r="V294" s="161">
        <f>ROUND(E294*U294,2)</f>
        <v>0</v>
      </c>
      <c r="W294" s="161"/>
      <c r="X294" s="161" t="s">
        <v>163</v>
      </c>
      <c r="Y294" s="151"/>
      <c r="Z294" s="151"/>
      <c r="AA294" s="151"/>
      <c r="AB294" s="151"/>
      <c r="AC294" s="151"/>
      <c r="AD294" s="151"/>
      <c r="AE294" s="151"/>
      <c r="AF294" s="151"/>
      <c r="AG294" s="151" t="s">
        <v>164</v>
      </c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x14ac:dyDescent="0.2">
      <c r="A295" s="164" t="s">
        <v>123</v>
      </c>
      <c r="B295" s="165" t="s">
        <v>81</v>
      </c>
      <c r="C295" s="183" t="s">
        <v>82</v>
      </c>
      <c r="D295" s="166"/>
      <c r="E295" s="167"/>
      <c r="F295" s="168"/>
      <c r="G295" s="169">
        <f>SUMIF(AG296:AG302,"&lt;&gt;NOR",G296:G302)</f>
        <v>0</v>
      </c>
      <c r="H295" s="163"/>
      <c r="I295" s="163">
        <f>SUM(I296:I302)</f>
        <v>0</v>
      </c>
      <c r="J295" s="163"/>
      <c r="K295" s="163">
        <f>SUM(K296:K302)</f>
        <v>0</v>
      </c>
      <c r="L295" s="163"/>
      <c r="M295" s="163">
        <f>SUM(M296:M302)</f>
        <v>0</v>
      </c>
      <c r="N295" s="163"/>
      <c r="O295" s="163">
        <f>SUM(O296:O302)</f>
        <v>0.56000000000000005</v>
      </c>
      <c r="P295" s="163"/>
      <c r="Q295" s="163">
        <f>SUM(Q296:Q302)</f>
        <v>0</v>
      </c>
      <c r="R295" s="163"/>
      <c r="S295" s="163"/>
      <c r="T295" s="163"/>
      <c r="U295" s="163"/>
      <c r="V295" s="163">
        <f>SUM(V296:V302)</f>
        <v>13.84</v>
      </c>
      <c r="W295" s="163"/>
      <c r="X295" s="163"/>
      <c r="AG295" t="s">
        <v>124</v>
      </c>
    </row>
    <row r="296" spans="1:60" ht="22.5" outlineLevel="1" x14ac:dyDescent="0.2">
      <c r="A296" s="170">
        <v>97</v>
      </c>
      <c r="B296" s="171" t="s">
        <v>518</v>
      </c>
      <c r="C296" s="185" t="s">
        <v>519</v>
      </c>
      <c r="D296" s="172" t="s">
        <v>162</v>
      </c>
      <c r="E296" s="173">
        <v>46.92</v>
      </c>
      <c r="F296" s="174"/>
      <c r="G296" s="175">
        <f>ROUND(E296*F296,2)</f>
        <v>0</v>
      </c>
      <c r="H296" s="162"/>
      <c r="I296" s="161">
        <f>ROUND(E296*H296,2)</f>
        <v>0</v>
      </c>
      <c r="J296" s="162"/>
      <c r="K296" s="161">
        <f>ROUND(E296*J296,2)</f>
        <v>0</v>
      </c>
      <c r="L296" s="161">
        <v>21</v>
      </c>
      <c r="M296" s="161">
        <f>G296*(1+L296/100)</f>
        <v>0</v>
      </c>
      <c r="N296" s="161">
        <v>1.1769999999999999E-2</v>
      </c>
      <c r="O296" s="161">
        <f>ROUND(E296*N296,2)</f>
        <v>0.55000000000000004</v>
      </c>
      <c r="P296" s="161">
        <v>0</v>
      </c>
      <c r="Q296" s="161">
        <f>ROUND(E296*P296,2)</f>
        <v>0</v>
      </c>
      <c r="R296" s="161"/>
      <c r="S296" s="161" t="s">
        <v>128</v>
      </c>
      <c r="T296" s="161" t="s">
        <v>128</v>
      </c>
      <c r="U296" s="161">
        <v>0.29499999999999998</v>
      </c>
      <c r="V296" s="161">
        <f>ROUND(E296*U296,2)</f>
        <v>13.84</v>
      </c>
      <c r="W296" s="161"/>
      <c r="X296" s="161" t="s">
        <v>163</v>
      </c>
      <c r="Y296" s="151"/>
      <c r="Z296" s="151"/>
      <c r="AA296" s="151"/>
      <c r="AB296" s="151"/>
      <c r="AC296" s="151"/>
      <c r="AD296" s="151"/>
      <c r="AE296" s="151"/>
      <c r="AF296" s="151"/>
      <c r="AG296" s="151" t="s">
        <v>164</v>
      </c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8"/>
      <c r="B297" s="159"/>
      <c r="C297" s="196" t="s">
        <v>491</v>
      </c>
      <c r="D297" s="189"/>
      <c r="E297" s="190">
        <v>46.92</v>
      </c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166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70">
        <v>98</v>
      </c>
      <c r="B298" s="171" t="s">
        <v>520</v>
      </c>
      <c r="C298" s="185" t="s">
        <v>521</v>
      </c>
      <c r="D298" s="172" t="s">
        <v>162</v>
      </c>
      <c r="E298" s="173">
        <v>46.92</v>
      </c>
      <c r="F298" s="174"/>
      <c r="G298" s="175">
        <f>ROUND(E298*F298,2)</f>
        <v>0</v>
      </c>
      <c r="H298" s="162"/>
      <c r="I298" s="161">
        <f>ROUND(E298*H298,2)</f>
        <v>0</v>
      </c>
      <c r="J298" s="162"/>
      <c r="K298" s="161">
        <f>ROUND(E298*J298,2)</f>
        <v>0</v>
      </c>
      <c r="L298" s="161">
        <v>21</v>
      </c>
      <c r="M298" s="161">
        <f>G298*(1+L298/100)</f>
        <v>0</v>
      </c>
      <c r="N298" s="161">
        <v>2.4000000000000001E-4</v>
      </c>
      <c r="O298" s="161">
        <f>ROUND(E298*N298,2)</f>
        <v>0.01</v>
      </c>
      <c r="P298" s="161">
        <v>0</v>
      </c>
      <c r="Q298" s="161">
        <f>ROUND(E298*P298,2)</f>
        <v>0</v>
      </c>
      <c r="R298" s="161"/>
      <c r="S298" s="161" t="s">
        <v>128</v>
      </c>
      <c r="T298" s="161" t="s">
        <v>128</v>
      </c>
      <c r="U298" s="161">
        <v>0</v>
      </c>
      <c r="V298" s="161">
        <f>ROUND(E298*U298,2)</f>
        <v>0</v>
      </c>
      <c r="W298" s="161"/>
      <c r="X298" s="161" t="s">
        <v>163</v>
      </c>
      <c r="Y298" s="151"/>
      <c r="Z298" s="151"/>
      <c r="AA298" s="151"/>
      <c r="AB298" s="151"/>
      <c r="AC298" s="151"/>
      <c r="AD298" s="151"/>
      <c r="AE298" s="151"/>
      <c r="AF298" s="151"/>
      <c r="AG298" s="151" t="s">
        <v>164</v>
      </c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8"/>
      <c r="B299" s="159"/>
      <c r="C299" s="196" t="s">
        <v>522</v>
      </c>
      <c r="D299" s="189"/>
      <c r="E299" s="190">
        <v>46.92</v>
      </c>
      <c r="F299" s="161"/>
      <c r="G299" s="161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61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166</v>
      </c>
      <c r="AH299" s="151">
        <v>5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70">
        <v>99</v>
      </c>
      <c r="B300" s="171" t="s">
        <v>523</v>
      </c>
      <c r="C300" s="185" t="s">
        <v>524</v>
      </c>
      <c r="D300" s="172" t="s">
        <v>162</v>
      </c>
      <c r="E300" s="173">
        <v>46.92</v>
      </c>
      <c r="F300" s="174"/>
      <c r="G300" s="175">
        <f>ROUND(E300*F300,2)</f>
        <v>0</v>
      </c>
      <c r="H300" s="162"/>
      <c r="I300" s="161">
        <f>ROUND(E300*H300,2)</f>
        <v>0</v>
      </c>
      <c r="J300" s="162"/>
      <c r="K300" s="161">
        <f>ROUND(E300*J300,2)</f>
        <v>0</v>
      </c>
      <c r="L300" s="161">
        <v>21</v>
      </c>
      <c r="M300" s="161">
        <f>G300*(1+L300/100)</f>
        <v>0</v>
      </c>
      <c r="N300" s="161">
        <v>0</v>
      </c>
      <c r="O300" s="161">
        <f>ROUND(E300*N300,2)</f>
        <v>0</v>
      </c>
      <c r="P300" s="161">
        <v>0</v>
      </c>
      <c r="Q300" s="161">
        <f>ROUND(E300*P300,2)</f>
        <v>0</v>
      </c>
      <c r="R300" s="161"/>
      <c r="S300" s="161" t="s">
        <v>139</v>
      </c>
      <c r="T300" s="161" t="s">
        <v>129</v>
      </c>
      <c r="U300" s="161">
        <v>0</v>
      </c>
      <c r="V300" s="161">
        <f>ROUND(E300*U300,2)</f>
        <v>0</v>
      </c>
      <c r="W300" s="161"/>
      <c r="X300" s="161" t="s">
        <v>163</v>
      </c>
      <c r="Y300" s="151"/>
      <c r="Z300" s="151"/>
      <c r="AA300" s="151"/>
      <c r="AB300" s="151"/>
      <c r="AC300" s="151"/>
      <c r="AD300" s="151"/>
      <c r="AE300" s="151"/>
      <c r="AF300" s="151"/>
      <c r="AG300" s="151" t="s">
        <v>164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96" t="s">
        <v>522</v>
      </c>
      <c r="D301" s="189"/>
      <c r="E301" s="190">
        <v>46.92</v>
      </c>
      <c r="F301" s="161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61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166</v>
      </c>
      <c r="AH301" s="151">
        <v>5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ht="22.5" outlineLevel="1" x14ac:dyDescent="0.2">
      <c r="A302" s="158">
        <v>100</v>
      </c>
      <c r="B302" s="159" t="s">
        <v>525</v>
      </c>
      <c r="C302" s="199" t="s">
        <v>526</v>
      </c>
      <c r="D302" s="160" t="s">
        <v>0</v>
      </c>
      <c r="E302" s="195"/>
      <c r="F302" s="162"/>
      <c r="G302" s="161">
        <f>ROUND(E302*F302,2)</f>
        <v>0</v>
      </c>
      <c r="H302" s="162"/>
      <c r="I302" s="161">
        <f>ROUND(E302*H302,2)</f>
        <v>0</v>
      </c>
      <c r="J302" s="162"/>
      <c r="K302" s="161">
        <f>ROUND(E302*J302,2)</f>
        <v>0</v>
      </c>
      <c r="L302" s="161">
        <v>21</v>
      </c>
      <c r="M302" s="161">
        <f>G302*(1+L302/100)</f>
        <v>0</v>
      </c>
      <c r="N302" s="161">
        <v>0</v>
      </c>
      <c r="O302" s="161">
        <f>ROUND(E302*N302,2)</f>
        <v>0</v>
      </c>
      <c r="P302" s="161">
        <v>0</v>
      </c>
      <c r="Q302" s="161">
        <f>ROUND(E302*P302,2)</f>
        <v>0</v>
      </c>
      <c r="R302" s="161"/>
      <c r="S302" s="161" t="s">
        <v>128</v>
      </c>
      <c r="T302" s="161" t="s">
        <v>128</v>
      </c>
      <c r="U302" s="161">
        <v>0</v>
      </c>
      <c r="V302" s="161">
        <f>ROUND(E302*U302,2)</f>
        <v>0</v>
      </c>
      <c r="W302" s="161"/>
      <c r="X302" s="161" t="s">
        <v>475</v>
      </c>
      <c r="Y302" s="151"/>
      <c r="Z302" s="151"/>
      <c r="AA302" s="151"/>
      <c r="AB302" s="151"/>
      <c r="AC302" s="151"/>
      <c r="AD302" s="151"/>
      <c r="AE302" s="151"/>
      <c r="AF302" s="151"/>
      <c r="AG302" s="151" t="s">
        <v>476</v>
      </c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x14ac:dyDescent="0.2">
      <c r="A303" s="164" t="s">
        <v>123</v>
      </c>
      <c r="B303" s="165" t="s">
        <v>83</v>
      </c>
      <c r="C303" s="183" t="s">
        <v>84</v>
      </c>
      <c r="D303" s="166"/>
      <c r="E303" s="167"/>
      <c r="F303" s="168"/>
      <c r="G303" s="169">
        <f>SUMIF(AG304:AG333,"&lt;&gt;NOR",G304:G333)</f>
        <v>0</v>
      </c>
      <c r="H303" s="163"/>
      <c r="I303" s="163">
        <f>SUM(I304:I333)</f>
        <v>0</v>
      </c>
      <c r="J303" s="163"/>
      <c r="K303" s="163">
        <f>SUM(K304:K333)</f>
        <v>0</v>
      </c>
      <c r="L303" s="163"/>
      <c r="M303" s="163">
        <f>SUM(M304:M333)</f>
        <v>0</v>
      </c>
      <c r="N303" s="163"/>
      <c r="O303" s="163">
        <f>SUM(O304:O333)</f>
        <v>0.81</v>
      </c>
      <c r="P303" s="163"/>
      <c r="Q303" s="163">
        <f>SUM(Q304:Q333)</f>
        <v>0.72000000000000008</v>
      </c>
      <c r="R303" s="163"/>
      <c r="S303" s="163"/>
      <c r="T303" s="163"/>
      <c r="U303" s="163"/>
      <c r="V303" s="163">
        <f>SUM(V304:V333)</f>
        <v>154.47</v>
      </c>
      <c r="W303" s="163"/>
      <c r="X303" s="163"/>
      <c r="AG303" t="s">
        <v>124</v>
      </c>
    </row>
    <row r="304" spans="1:60" outlineLevel="1" x14ac:dyDescent="0.2">
      <c r="A304" s="170">
        <v>101</v>
      </c>
      <c r="B304" s="171" t="s">
        <v>527</v>
      </c>
      <c r="C304" s="185" t="s">
        <v>528</v>
      </c>
      <c r="D304" s="172" t="s">
        <v>222</v>
      </c>
      <c r="E304" s="173">
        <v>40</v>
      </c>
      <c r="F304" s="174"/>
      <c r="G304" s="175">
        <f>ROUND(E304*F304,2)</f>
        <v>0</v>
      </c>
      <c r="H304" s="162"/>
      <c r="I304" s="161">
        <f>ROUND(E304*H304,2)</f>
        <v>0</v>
      </c>
      <c r="J304" s="162"/>
      <c r="K304" s="161">
        <f>ROUND(E304*J304,2)</f>
        <v>0</v>
      </c>
      <c r="L304" s="161">
        <v>21</v>
      </c>
      <c r="M304" s="161">
        <f>G304*(1+L304/100)</f>
        <v>0</v>
      </c>
      <c r="N304" s="161">
        <v>3.0799999999999998E-3</v>
      </c>
      <c r="O304" s="161">
        <f>ROUND(E304*N304,2)</f>
        <v>0.12</v>
      </c>
      <c r="P304" s="161">
        <v>0</v>
      </c>
      <c r="Q304" s="161">
        <f>ROUND(E304*P304,2)</f>
        <v>0</v>
      </c>
      <c r="R304" s="161"/>
      <c r="S304" s="161" t="s">
        <v>128</v>
      </c>
      <c r="T304" s="161" t="s">
        <v>128</v>
      </c>
      <c r="U304" s="161">
        <v>0.57499999999999996</v>
      </c>
      <c r="V304" s="161">
        <f>ROUND(E304*U304,2)</f>
        <v>23</v>
      </c>
      <c r="W304" s="161"/>
      <c r="X304" s="161" t="s">
        <v>163</v>
      </c>
      <c r="Y304" s="151"/>
      <c r="Z304" s="151"/>
      <c r="AA304" s="151"/>
      <c r="AB304" s="151"/>
      <c r="AC304" s="151"/>
      <c r="AD304" s="151"/>
      <c r="AE304" s="151"/>
      <c r="AF304" s="151"/>
      <c r="AG304" s="151" t="s">
        <v>164</v>
      </c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58"/>
      <c r="B305" s="159"/>
      <c r="C305" s="196" t="s">
        <v>529</v>
      </c>
      <c r="D305" s="189"/>
      <c r="E305" s="190">
        <v>40</v>
      </c>
      <c r="F305" s="161"/>
      <c r="G305" s="161"/>
      <c r="H305" s="161"/>
      <c r="I305" s="161"/>
      <c r="J305" s="161"/>
      <c r="K305" s="161"/>
      <c r="L305" s="161"/>
      <c r="M305" s="161"/>
      <c r="N305" s="161"/>
      <c r="O305" s="161"/>
      <c r="P305" s="161"/>
      <c r="Q305" s="161"/>
      <c r="R305" s="161"/>
      <c r="S305" s="161"/>
      <c r="T305" s="161"/>
      <c r="U305" s="161"/>
      <c r="V305" s="161"/>
      <c r="W305" s="161"/>
      <c r="X305" s="161"/>
      <c r="Y305" s="151"/>
      <c r="Z305" s="151"/>
      <c r="AA305" s="151"/>
      <c r="AB305" s="151"/>
      <c r="AC305" s="151"/>
      <c r="AD305" s="151"/>
      <c r="AE305" s="151"/>
      <c r="AF305" s="151"/>
      <c r="AG305" s="151" t="s">
        <v>166</v>
      </c>
      <c r="AH305" s="151">
        <v>0</v>
      </c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70">
        <v>102</v>
      </c>
      <c r="B306" s="171" t="s">
        <v>530</v>
      </c>
      <c r="C306" s="185" t="s">
        <v>531</v>
      </c>
      <c r="D306" s="172" t="s">
        <v>222</v>
      </c>
      <c r="E306" s="173">
        <v>40</v>
      </c>
      <c r="F306" s="174"/>
      <c r="G306" s="175">
        <f>ROUND(E306*F306,2)</f>
        <v>0</v>
      </c>
      <c r="H306" s="162"/>
      <c r="I306" s="161">
        <f>ROUND(E306*H306,2)</f>
        <v>0</v>
      </c>
      <c r="J306" s="162"/>
      <c r="K306" s="161">
        <f>ROUND(E306*J306,2)</f>
        <v>0</v>
      </c>
      <c r="L306" s="161">
        <v>21</v>
      </c>
      <c r="M306" s="161">
        <f>G306*(1+L306/100)</f>
        <v>0</v>
      </c>
      <c r="N306" s="161">
        <v>2.5000000000000001E-3</v>
      </c>
      <c r="O306" s="161">
        <f>ROUND(E306*N306,2)</f>
        <v>0.1</v>
      </c>
      <c r="P306" s="161">
        <v>0</v>
      </c>
      <c r="Q306" s="161">
        <f>ROUND(E306*P306,2)</f>
        <v>0</v>
      </c>
      <c r="R306" s="161"/>
      <c r="S306" s="161" t="s">
        <v>128</v>
      </c>
      <c r="T306" s="161" t="s">
        <v>155</v>
      </c>
      <c r="U306" s="161">
        <v>0.55184999999999995</v>
      </c>
      <c r="V306" s="161">
        <f>ROUND(E306*U306,2)</f>
        <v>22.07</v>
      </c>
      <c r="W306" s="161"/>
      <c r="X306" s="161" t="s">
        <v>163</v>
      </c>
      <c r="Y306" s="151"/>
      <c r="Z306" s="151"/>
      <c r="AA306" s="151"/>
      <c r="AB306" s="151"/>
      <c r="AC306" s="151"/>
      <c r="AD306" s="151"/>
      <c r="AE306" s="151"/>
      <c r="AF306" s="151"/>
      <c r="AG306" s="151" t="s">
        <v>164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58"/>
      <c r="B307" s="159"/>
      <c r="C307" s="196" t="s">
        <v>532</v>
      </c>
      <c r="D307" s="189"/>
      <c r="E307" s="190">
        <v>40</v>
      </c>
      <c r="F307" s="161"/>
      <c r="G307" s="161"/>
      <c r="H307" s="161"/>
      <c r="I307" s="161"/>
      <c r="J307" s="161"/>
      <c r="K307" s="161"/>
      <c r="L307" s="161"/>
      <c r="M307" s="161"/>
      <c r="N307" s="161"/>
      <c r="O307" s="161"/>
      <c r="P307" s="161"/>
      <c r="Q307" s="161"/>
      <c r="R307" s="161"/>
      <c r="S307" s="161"/>
      <c r="T307" s="161"/>
      <c r="U307" s="161"/>
      <c r="V307" s="161"/>
      <c r="W307" s="161"/>
      <c r="X307" s="161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166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70">
        <v>103</v>
      </c>
      <c r="B308" s="171" t="s">
        <v>533</v>
      </c>
      <c r="C308" s="185" t="s">
        <v>534</v>
      </c>
      <c r="D308" s="172" t="s">
        <v>222</v>
      </c>
      <c r="E308" s="173">
        <v>19</v>
      </c>
      <c r="F308" s="174"/>
      <c r="G308" s="175">
        <f>ROUND(E308*F308,2)</f>
        <v>0</v>
      </c>
      <c r="H308" s="162"/>
      <c r="I308" s="161">
        <f>ROUND(E308*H308,2)</f>
        <v>0</v>
      </c>
      <c r="J308" s="162"/>
      <c r="K308" s="161">
        <f>ROUND(E308*J308,2)</f>
        <v>0</v>
      </c>
      <c r="L308" s="161">
        <v>21</v>
      </c>
      <c r="M308" s="161">
        <f>G308*(1+L308/100)</f>
        <v>0</v>
      </c>
      <c r="N308" s="161">
        <v>2.63E-3</v>
      </c>
      <c r="O308" s="161">
        <f>ROUND(E308*N308,2)</f>
        <v>0.05</v>
      </c>
      <c r="P308" s="161">
        <v>0</v>
      </c>
      <c r="Q308" s="161">
        <f>ROUND(E308*P308,2)</f>
        <v>0</v>
      </c>
      <c r="R308" s="161"/>
      <c r="S308" s="161" t="s">
        <v>128</v>
      </c>
      <c r="T308" s="161" t="s">
        <v>128</v>
      </c>
      <c r="U308" s="161">
        <v>0.54305000000000003</v>
      </c>
      <c r="V308" s="161">
        <f>ROUND(E308*U308,2)</f>
        <v>10.32</v>
      </c>
      <c r="W308" s="161"/>
      <c r="X308" s="161" t="s">
        <v>163</v>
      </c>
      <c r="Y308" s="151"/>
      <c r="Z308" s="151"/>
      <c r="AA308" s="151"/>
      <c r="AB308" s="151"/>
      <c r="AC308" s="151"/>
      <c r="AD308" s="151"/>
      <c r="AE308" s="151"/>
      <c r="AF308" s="151"/>
      <c r="AG308" s="151" t="s">
        <v>164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58"/>
      <c r="B309" s="159"/>
      <c r="C309" s="196" t="s">
        <v>535</v>
      </c>
      <c r="D309" s="189"/>
      <c r="E309" s="190">
        <v>19</v>
      </c>
      <c r="F309" s="161"/>
      <c r="G309" s="161"/>
      <c r="H309" s="161"/>
      <c r="I309" s="161"/>
      <c r="J309" s="161"/>
      <c r="K309" s="161"/>
      <c r="L309" s="161"/>
      <c r="M309" s="161"/>
      <c r="N309" s="161"/>
      <c r="O309" s="161"/>
      <c r="P309" s="161"/>
      <c r="Q309" s="161"/>
      <c r="R309" s="161"/>
      <c r="S309" s="161"/>
      <c r="T309" s="161"/>
      <c r="U309" s="161"/>
      <c r="V309" s="161"/>
      <c r="W309" s="161"/>
      <c r="X309" s="161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166</v>
      </c>
      <c r="AH309" s="151">
        <v>0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ht="22.5" outlineLevel="1" x14ac:dyDescent="0.2">
      <c r="A310" s="170">
        <v>104</v>
      </c>
      <c r="B310" s="171" t="s">
        <v>536</v>
      </c>
      <c r="C310" s="185" t="s">
        <v>537</v>
      </c>
      <c r="D310" s="172" t="s">
        <v>222</v>
      </c>
      <c r="E310" s="173">
        <v>68</v>
      </c>
      <c r="F310" s="174"/>
      <c r="G310" s="175">
        <f>ROUND(E310*F310,2)</f>
        <v>0</v>
      </c>
      <c r="H310" s="162"/>
      <c r="I310" s="161">
        <f>ROUND(E310*H310,2)</f>
        <v>0</v>
      </c>
      <c r="J310" s="162"/>
      <c r="K310" s="161">
        <f>ROUND(E310*J310,2)</f>
        <v>0</v>
      </c>
      <c r="L310" s="161">
        <v>21</v>
      </c>
      <c r="M310" s="161">
        <f>G310*(1+L310/100)</f>
        <v>0</v>
      </c>
      <c r="N310" s="161">
        <v>2.7399999999999998E-3</v>
      </c>
      <c r="O310" s="161">
        <f>ROUND(E310*N310,2)</f>
        <v>0.19</v>
      </c>
      <c r="P310" s="161">
        <v>0</v>
      </c>
      <c r="Q310" s="161">
        <f>ROUND(E310*P310,2)</f>
        <v>0</v>
      </c>
      <c r="R310" s="161"/>
      <c r="S310" s="161" t="s">
        <v>128</v>
      </c>
      <c r="T310" s="161" t="s">
        <v>128</v>
      </c>
      <c r="U310" s="161">
        <v>0.39</v>
      </c>
      <c r="V310" s="161">
        <f>ROUND(E310*U310,2)</f>
        <v>26.52</v>
      </c>
      <c r="W310" s="161"/>
      <c r="X310" s="161" t="s">
        <v>163</v>
      </c>
      <c r="Y310" s="151"/>
      <c r="Z310" s="151"/>
      <c r="AA310" s="151"/>
      <c r="AB310" s="151"/>
      <c r="AC310" s="151"/>
      <c r="AD310" s="151"/>
      <c r="AE310" s="151"/>
      <c r="AF310" s="151"/>
      <c r="AG310" s="151" t="s">
        <v>164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196" t="s">
        <v>538</v>
      </c>
      <c r="D311" s="189"/>
      <c r="E311" s="190">
        <v>68</v>
      </c>
      <c r="F311" s="161"/>
      <c r="G311" s="161"/>
      <c r="H311" s="161"/>
      <c r="I311" s="161"/>
      <c r="J311" s="161"/>
      <c r="K311" s="161"/>
      <c r="L311" s="161"/>
      <c r="M311" s="161"/>
      <c r="N311" s="161"/>
      <c r="O311" s="161"/>
      <c r="P311" s="161"/>
      <c r="Q311" s="161"/>
      <c r="R311" s="161"/>
      <c r="S311" s="161"/>
      <c r="T311" s="161"/>
      <c r="U311" s="161"/>
      <c r="V311" s="161"/>
      <c r="W311" s="161"/>
      <c r="X311" s="16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166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ht="22.5" outlineLevel="1" x14ac:dyDescent="0.2">
      <c r="A312" s="170">
        <v>105</v>
      </c>
      <c r="B312" s="171" t="s">
        <v>539</v>
      </c>
      <c r="C312" s="185" t="s">
        <v>540</v>
      </c>
      <c r="D312" s="172" t="s">
        <v>222</v>
      </c>
      <c r="E312" s="173">
        <v>32.4</v>
      </c>
      <c r="F312" s="174"/>
      <c r="G312" s="175">
        <f>ROUND(E312*F312,2)</f>
        <v>0</v>
      </c>
      <c r="H312" s="162"/>
      <c r="I312" s="161">
        <f>ROUND(E312*H312,2)</f>
        <v>0</v>
      </c>
      <c r="J312" s="162"/>
      <c r="K312" s="161">
        <f>ROUND(E312*J312,2)</f>
        <v>0</v>
      </c>
      <c r="L312" s="161">
        <v>21</v>
      </c>
      <c r="M312" s="161">
        <f>G312*(1+L312/100)</f>
        <v>0</v>
      </c>
      <c r="N312" s="161">
        <v>2.4199999999999998E-3</v>
      </c>
      <c r="O312" s="161">
        <f>ROUND(E312*N312,2)</f>
        <v>0.08</v>
      </c>
      <c r="P312" s="161">
        <v>0</v>
      </c>
      <c r="Q312" s="161">
        <f>ROUND(E312*P312,2)</f>
        <v>0</v>
      </c>
      <c r="R312" s="161"/>
      <c r="S312" s="161" t="s">
        <v>128</v>
      </c>
      <c r="T312" s="161" t="s">
        <v>128</v>
      </c>
      <c r="U312" s="161">
        <v>0.28999999999999998</v>
      </c>
      <c r="V312" s="161">
        <f>ROUND(E312*U312,2)</f>
        <v>9.4</v>
      </c>
      <c r="W312" s="161"/>
      <c r="X312" s="161" t="s">
        <v>163</v>
      </c>
      <c r="Y312" s="151"/>
      <c r="Z312" s="151"/>
      <c r="AA312" s="151"/>
      <c r="AB312" s="151"/>
      <c r="AC312" s="151"/>
      <c r="AD312" s="151"/>
      <c r="AE312" s="151"/>
      <c r="AF312" s="151"/>
      <c r="AG312" s="151" t="s">
        <v>164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8"/>
      <c r="B313" s="159"/>
      <c r="C313" s="196" t="s">
        <v>541</v>
      </c>
      <c r="D313" s="189"/>
      <c r="E313" s="190">
        <v>5.4</v>
      </c>
      <c r="F313" s="161"/>
      <c r="G313" s="161"/>
      <c r="H313" s="161"/>
      <c r="I313" s="161"/>
      <c r="J313" s="161"/>
      <c r="K313" s="161"/>
      <c r="L313" s="161"/>
      <c r="M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61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166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58"/>
      <c r="B314" s="159"/>
      <c r="C314" s="196" t="s">
        <v>542</v>
      </c>
      <c r="D314" s="189"/>
      <c r="E314" s="190">
        <v>25.2</v>
      </c>
      <c r="F314" s="161"/>
      <c r="G314" s="161"/>
      <c r="H314" s="161"/>
      <c r="I314" s="161"/>
      <c r="J314" s="161"/>
      <c r="K314" s="161"/>
      <c r="L314" s="161"/>
      <c r="M314" s="161"/>
      <c r="N314" s="161"/>
      <c r="O314" s="161"/>
      <c r="P314" s="161"/>
      <c r="Q314" s="161"/>
      <c r="R314" s="161"/>
      <c r="S314" s="161"/>
      <c r="T314" s="161"/>
      <c r="U314" s="161"/>
      <c r="V314" s="161"/>
      <c r="W314" s="161"/>
      <c r="X314" s="161"/>
      <c r="Y314" s="151"/>
      <c r="Z314" s="151"/>
      <c r="AA314" s="151"/>
      <c r="AB314" s="151"/>
      <c r="AC314" s="151"/>
      <c r="AD314" s="151"/>
      <c r="AE314" s="151"/>
      <c r="AF314" s="151"/>
      <c r="AG314" s="151" t="s">
        <v>166</v>
      </c>
      <c r="AH314" s="151">
        <v>0</v>
      </c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8"/>
      <c r="B315" s="159"/>
      <c r="C315" s="196" t="s">
        <v>543</v>
      </c>
      <c r="D315" s="189"/>
      <c r="E315" s="190">
        <v>0.65</v>
      </c>
      <c r="F315" s="161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6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166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58"/>
      <c r="B316" s="159"/>
      <c r="C316" s="196" t="s">
        <v>544</v>
      </c>
      <c r="D316" s="189"/>
      <c r="E316" s="190">
        <v>1.1499999999999999</v>
      </c>
      <c r="F316" s="161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6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166</v>
      </c>
      <c r="AH316" s="151">
        <v>0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ht="22.5" outlineLevel="1" x14ac:dyDescent="0.2">
      <c r="A317" s="170">
        <v>106</v>
      </c>
      <c r="B317" s="171" t="s">
        <v>545</v>
      </c>
      <c r="C317" s="185" t="s">
        <v>546</v>
      </c>
      <c r="D317" s="172" t="s">
        <v>222</v>
      </c>
      <c r="E317" s="173">
        <v>60.05</v>
      </c>
      <c r="F317" s="174"/>
      <c r="G317" s="175">
        <f>ROUND(E317*F317,2)</f>
        <v>0</v>
      </c>
      <c r="H317" s="162"/>
      <c r="I317" s="161">
        <f>ROUND(E317*H317,2)</f>
        <v>0</v>
      </c>
      <c r="J317" s="162"/>
      <c r="K317" s="161">
        <f>ROUND(E317*J317,2)</f>
        <v>0</v>
      </c>
      <c r="L317" s="161">
        <v>21</v>
      </c>
      <c r="M317" s="161">
        <f>G317*(1+L317/100)</f>
        <v>0</v>
      </c>
      <c r="N317" s="161">
        <v>4.3400000000000001E-3</v>
      </c>
      <c r="O317" s="161">
        <f>ROUND(E317*N317,2)</f>
        <v>0.26</v>
      </c>
      <c r="P317" s="161">
        <v>0</v>
      </c>
      <c r="Q317" s="161">
        <f>ROUND(E317*P317,2)</f>
        <v>0</v>
      </c>
      <c r="R317" s="161"/>
      <c r="S317" s="161" t="s">
        <v>128</v>
      </c>
      <c r="T317" s="161" t="s">
        <v>128</v>
      </c>
      <c r="U317" s="161">
        <v>0.3</v>
      </c>
      <c r="V317" s="161">
        <f>ROUND(E317*U317,2)</f>
        <v>18.02</v>
      </c>
      <c r="W317" s="161"/>
      <c r="X317" s="161" t="s">
        <v>163</v>
      </c>
      <c r="Y317" s="151"/>
      <c r="Z317" s="151"/>
      <c r="AA317" s="151"/>
      <c r="AB317" s="151"/>
      <c r="AC317" s="151"/>
      <c r="AD317" s="151"/>
      <c r="AE317" s="151"/>
      <c r="AF317" s="151"/>
      <c r="AG317" s="151" t="s">
        <v>164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8"/>
      <c r="B318" s="159"/>
      <c r="C318" s="196" t="s">
        <v>547</v>
      </c>
      <c r="D318" s="189"/>
      <c r="E318" s="190">
        <v>33.6</v>
      </c>
      <c r="F318" s="161"/>
      <c r="G318" s="161"/>
      <c r="H318" s="161"/>
      <c r="I318" s="161"/>
      <c r="J318" s="161"/>
      <c r="K318" s="161"/>
      <c r="L318" s="161"/>
      <c r="M318" s="161"/>
      <c r="N318" s="161"/>
      <c r="O318" s="161"/>
      <c r="P318" s="161"/>
      <c r="Q318" s="161"/>
      <c r="R318" s="161"/>
      <c r="S318" s="161"/>
      <c r="T318" s="161"/>
      <c r="U318" s="161"/>
      <c r="V318" s="161"/>
      <c r="W318" s="161"/>
      <c r="X318" s="161"/>
      <c r="Y318" s="151"/>
      <c r="Z318" s="151"/>
      <c r="AA318" s="151"/>
      <c r="AB318" s="151"/>
      <c r="AC318" s="151"/>
      <c r="AD318" s="151"/>
      <c r="AE318" s="151"/>
      <c r="AF318" s="151"/>
      <c r="AG318" s="151" t="s">
        <v>166</v>
      </c>
      <c r="AH318" s="151">
        <v>0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58"/>
      <c r="B319" s="159"/>
      <c r="C319" s="196" t="s">
        <v>548</v>
      </c>
      <c r="D319" s="189"/>
      <c r="E319" s="190">
        <v>11.75</v>
      </c>
      <c r="F319" s="161"/>
      <c r="G319" s="161"/>
      <c r="H319" s="161"/>
      <c r="I319" s="161"/>
      <c r="J319" s="161"/>
      <c r="K319" s="161"/>
      <c r="L319" s="161"/>
      <c r="M319" s="161"/>
      <c r="N319" s="161"/>
      <c r="O319" s="161"/>
      <c r="P319" s="161"/>
      <c r="Q319" s="161"/>
      <c r="R319" s="161"/>
      <c r="S319" s="161"/>
      <c r="T319" s="161"/>
      <c r="U319" s="161"/>
      <c r="V319" s="161"/>
      <c r="W319" s="161"/>
      <c r="X319" s="161"/>
      <c r="Y319" s="151"/>
      <c r="Z319" s="151"/>
      <c r="AA319" s="151"/>
      <c r="AB319" s="151"/>
      <c r="AC319" s="151"/>
      <c r="AD319" s="151"/>
      <c r="AE319" s="151"/>
      <c r="AF319" s="151"/>
      <c r="AG319" s="151" t="s">
        <v>166</v>
      </c>
      <c r="AH319" s="151">
        <v>0</v>
      </c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8"/>
      <c r="B320" s="159"/>
      <c r="C320" s="196" t="s">
        <v>549</v>
      </c>
      <c r="D320" s="189"/>
      <c r="E320" s="190">
        <v>14.7</v>
      </c>
      <c r="F320" s="161"/>
      <c r="G320" s="161"/>
      <c r="H320" s="161"/>
      <c r="I320" s="161"/>
      <c r="J320" s="161"/>
      <c r="K320" s="161"/>
      <c r="L320" s="161"/>
      <c r="M320" s="161"/>
      <c r="N320" s="161"/>
      <c r="O320" s="161"/>
      <c r="P320" s="161"/>
      <c r="Q320" s="161"/>
      <c r="R320" s="161"/>
      <c r="S320" s="161"/>
      <c r="T320" s="161"/>
      <c r="U320" s="161"/>
      <c r="V320" s="161"/>
      <c r="W320" s="161"/>
      <c r="X320" s="161"/>
      <c r="Y320" s="151"/>
      <c r="Z320" s="151"/>
      <c r="AA320" s="151"/>
      <c r="AB320" s="151"/>
      <c r="AC320" s="151"/>
      <c r="AD320" s="151"/>
      <c r="AE320" s="151"/>
      <c r="AF320" s="151"/>
      <c r="AG320" s="151" t="s">
        <v>166</v>
      </c>
      <c r="AH320" s="151">
        <v>0</v>
      </c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76">
        <v>107</v>
      </c>
      <c r="B321" s="177" t="s">
        <v>550</v>
      </c>
      <c r="C321" s="184" t="s">
        <v>551</v>
      </c>
      <c r="D321" s="178" t="s">
        <v>222</v>
      </c>
      <c r="E321" s="179">
        <v>40</v>
      </c>
      <c r="F321" s="180"/>
      <c r="G321" s="181">
        <f>ROUND(E321*F321,2)</f>
        <v>0</v>
      </c>
      <c r="H321" s="162"/>
      <c r="I321" s="161">
        <f>ROUND(E321*H321,2)</f>
        <v>0</v>
      </c>
      <c r="J321" s="162"/>
      <c r="K321" s="161">
        <f>ROUND(E321*J321,2)</f>
        <v>0</v>
      </c>
      <c r="L321" s="161">
        <v>21</v>
      </c>
      <c r="M321" s="161">
        <f>G321*(1+L321/100)</f>
        <v>0</v>
      </c>
      <c r="N321" s="161">
        <v>0</v>
      </c>
      <c r="O321" s="161">
        <f>ROUND(E321*N321,2)</f>
        <v>0</v>
      </c>
      <c r="P321" s="161">
        <v>3.3600000000000001E-3</v>
      </c>
      <c r="Q321" s="161">
        <f>ROUND(E321*P321,2)</f>
        <v>0.13</v>
      </c>
      <c r="R321" s="161"/>
      <c r="S321" s="161" t="s">
        <v>128</v>
      </c>
      <c r="T321" s="161" t="s">
        <v>128</v>
      </c>
      <c r="U321" s="161">
        <v>7.9350000000000004E-2</v>
      </c>
      <c r="V321" s="161">
        <f>ROUND(E321*U321,2)</f>
        <v>3.17</v>
      </c>
      <c r="W321" s="161"/>
      <c r="X321" s="161" t="s">
        <v>163</v>
      </c>
      <c r="Y321" s="151"/>
      <c r="Z321" s="151"/>
      <c r="AA321" s="151"/>
      <c r="AB321" s="151"/>
      <c r="AC321" s="151"/>
      <c r="AD321" s="151"/>
      <c r="AE321" s="151"/>
      <c r="AF321" s="151"/>
      <c r="AG321" s="151" t="s">
        <v>164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">
      <c r="A322" s="170">
        <v>108</v>
      </c>
      <c r="B322" s="171" t="s">
        <v>552</v>
      </c>
      <c r="C322" s="185" t="s">
        <v>553</v>
      </c>
      <c r="D322" s="172" t="s">
        <v>222</v>
      </c>
      <c r="E322" s="173">
        <v>291.87</v>
      </c>
      <c r="F322" s="174"/>
      <c r="G322" s="175">
        <f>ROUND(E322*F322,2)</f>
        <v>0</v>
      </c>
      <c r="H322" s="162"/>
      <c r="I322" s="161">
        <f>ROUND(E322*H322,2)</f>
        <v>0</v>
      </c>
      <c r="J322" s="162"/>
      <c r="K322" s="161">
        <f>ROUND(E322*J322,2)</f>
        <v>0</v>
      </c>
      <c r="L322" s="161">
        <v>21</v>
      </c>
      <c r="M322" s="161">
        <f>G322*(1+L322/100)</f>
        <v>0</v>
      </c>
      <c r="N322" s="161">
        <v>0</v>
      </c>
      <c r="O322" s="161">
        <f>ROUND(E322*N322,2)</f>
        <v>0</v>
      </c>
      <c r="P322" s="161">
        <v>1.3500000000000001E-3</v>
      </c>
      <c r="Q322" s="161">
        <f>ROUND(E322*P322,2)</f>
        <v>0.39</v>
      </c>
      <c r="R322" s="161"/>
      <c r="S322" s="161" t="s">
        <v>128</v>
      </c>
      <c r="T322" s="161" t="s">
        <v>128</v>
      </c>
      <c r="U322" s="161">
        <v>9.1999999999999998E-2</v>
      </c>
      <c r="V322" s="161">
        <f>ROUND(E322*U322,2)</f>
        <v>26.85</v>
      </c>
      <c r="W322" s="161"/>
      <c r="X322" s="161" t="s">
        <v>163</v>
      </c>
      <c r="Y322" s="151"/>
      <c r="Z322" s="151"/>
      <c r="AA322" s="151"/>
      <c r="AB322" s="151"/>
      <c r="AC322" s="151"/>
      <c r="AD322" s="151"/>
      <c r="AE322" s="151"/>
      <c r="AF322" s="151"/>
      <c r="AG322" s="151" t="s">
        <v>164</v>
      </c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58"/>
      <c r="B323" s="159"/>
      <c r="C323" s="196" t="s">
        <v>337</v>
      </c>
      <c r="D323" s="189"/>
      <c r="E323" s="190"/>
      <c r="F323" s="161"/>
      <c r="G323" s="161"/>
      <c r="H323" s="161"/>
      <c r="I323" s="161"/>
      <c r="J323" s="161"/>
      <c r="K323" s="161"/>
      <c r="L323" s="161"/>
      <c r="M323" s="161"/>
      <c r="N323" s="161"/>
      <c r="O323" s="161"/>
      <c r="P323" s="161"/>
      <c r="Q323" s="161"/>
      <c r="R323" s="161"/>
      <c r="S323" s="161"/>
      <c r="T323" s="161"/>
      <c r="U323" s="161"/>
      <c r="V323" s="161"/>
      <c r="W323" s="161"/>
      <c r="X323" s="161"/>
      <c r="Y323" s="151"/>
      <c r="Z323" s="151"/>
      <c r="AA323" s="151"/>
      <c r="AB323" s="151"/>
      <c r="AC323" s="151"/>
      <c r="AD323" s="151"/>
      <c r="AE323" s="151"/>
      <c r="AF323" s="151"/>
      <c r="AG323" s="151" t="s">
        <v>166</v>
      </c>
      <c r="AH323" s="151">
        <v>0</v>
      </c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58"/>
      <c r="B324" s="159"/>
      <c r="C324" s="196" t="s">
        <v>554</v>
      </c>
      <c r="D324" s="189"/>
      <c r="E324" s="190">
        <v>70.05</v>
      </c>
      <c r="F324" s="161"/>
      <c r="G324" s="161"/>
      <c r="H324" s="161"/>
      <c r="I324" s="161"/>
      <c r="J324" s="161"/>
      <c r="K324" s="161"/>
      <c r="L324" s="161"/>
      <c r="M324" s="161"/>
      <c r="N324" s="161"/>
      <c r="O324" s="161"/>
      <c r="P324" s="161"/>
      <c r="Q324" s="161"/>
      <c r="R324" s="161"/>
      <c r="S324" s="161"/>
      <c r="T324" s="161"/>
      <c r="U324" s="161"/>
      <c r="V324" s="161"/>
      <c r="W324" s="161"/>
      <c r="X324" s="161"/>
      <c r="Y324" s="151"/>
      <c r="Z324" s="151"/>
      <c r="AA324" s="151"/>
      <c r="AB324" s="151"/>
      <c r="AC324" s="151"/>
      <c r="AD324" s="151"/>
      <c r="AE324" s="151"/>
      <c r="AF324" s="151"/>
      <c r="AG324" s="151" t="s">
        <v>166</v>
      </c>
      <c r="AH324" s="151">
        <v>0</v>
      </c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">
      <c r="A325" s="158"/>
      <c r="B325" s="159"/>
      <c r="C325" s="196" t="s">
        <v>555</v>
      </c>
      <c r="D325" s="189"/>
      <c r="E325" s="190">
        <v>211.32</v>
      </c>
      <c r="F325" s="161"/>
      <c r="G325" s="161"/>
      <c r="H325" s="161"/>
      <c r="I325" s="161"/>
      <c r="J325" s="161"/>
      <c r="K325" s="161"/>
      <c r="L325" s="161"/>
      <c r="M325" s="161"/>
      <c r="N325" s="161"/>
      <c r="O325" s="161"/>
      <c r="P325" s="161"/>
      <c r="Q325" s="161"/>
      <c r="R325" s="161"/>
      <c r="S325" s="161"/>
      <c r="T325" s="161"/>
      <c r="U325" s="161"/>
      <c r="V325" s="161"/>
      <c r="W325" s="161"/>
      <c r="X325" s="161"/>
      <c r="Y325" s="151"/>
      <c r="Z325" s="151"/>
      <c r="AA325" s="151"/>
      <c r="AB325" s="151"/>
      <c r="AC325" s="151"/>
      <c r="AD325" s="151"/>
      <c r="AE325" s="151"/>
      <c r="AF325" s="151"/>
      <c r="AG325" s="151" t="s">
        <v>166</v>
      </c>
      <c r="AH325" s="151">
        <v>0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">
      <c r="A326" s="158"/>
      <c r="B326" s="159"/>
      <c r="C326" s="196" t="s">
        <v>556</v>
      </c>
      <c r="D326" s="189"/>
      <c r="E326" s="190">
        <v>10.5</v>
      </c>
      <c r="F326" s="161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  <c r="Y326" s="151"/>
      <c r="Z326" s="151"/>
      <c r="AA326" s="151"/>
      <c r="AB326" s="151"/>
      <c r="AC326" s="151"/>
      <c r="AD326" s="151"/>
      <c r="AE326" s="151"/>
      <c r="AF326" s="151"/>
      <c r="AG326" s="151" t="s">
        <v>166</v>
      </c>
      <c r="AH326" s="151">
        <v>0</v>
      </c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">
      <c r="A327" s="170">
        <v>109</v>
      </c>
      <c r="B327" s="171" t="s">
        <v>557</v>
      </c>
      <c r="C327" s="185" t="s">
        <v>558</v>
      </c>
      <c r="D327" s="172" t="s">
        <v>222</v>
      </c>
      <c r="E327" s="173">
        <v>68</v>
      </c>
      <c r="F327" s="174"/>
      <c r="G327" s="175">
        <f>ROUND(E327*F327,2)</f>
        <v>0</v>
      </c>
      <c r="H327" s="162"/>
      <c r="I327" s="161">
        <f>ROUND(E327*H327,2)</f>
        <v>0</v>
      </c>
      <c r="J327" s="162"/>
      <c r="K327" s="161">
        <f>ROUND(E327*J327,2)</f>
        <v>0</v>
      </c>
      <c r="L327" s="161">
        <v>21</v>
      </c>
      <c r="M327" s="161">
        <f>G327*(1+L327/100)</f>
        <v>0</v>
      </c>
      <c r="N327" s="161">
        <v>0</v>
      </c>
      <c r="O327" s="161">
        <f>ROUND(E327*N327,2)</f>
        <v>0</v>
      </c>
      <c r="P327" s="161">
        <v>2.3E-3</v>
      </c>
      <c r="Q327" s="161">
        <f>ROUND(E327*P327,2)</f>
        <v>0.16</v>
      </c>
      <c r="R327" s="161"/>
      <c r="S327" s="161" t="s">
        <v>128</v>
      </c>
      <c r="T327" s="161" t="s">
        <v>128</v>
      </c>
      <c r="U327" s="161">
        <v>0.10349999999999999</v>
      </c>
      <c r="V327" s="161">
        <f>ROUND(E327*U327,2)</f>
        <v>7.04</v>
      </c>
      <c r="W327" s="161"/>
      <c r="X327" s="161" t="s">
        <v>163</v>
      </c>
      <c r="Y327" s="151"/>
      <c r="Z327" s="151"/>
      <c r="AA327" s="151"/>
      <c r="AB327" s="151"/>
      <c r="AC327" s="151"/>
      <c r="AD327" s="151"/>
      <c r="AE327" s="151"/>
      <c r="AF327" s="151"/>
      <c r="AG327" s="151" t="s">
        <v>164</v>
      </c>
      <c r="AH327" s="151"/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 x14ac:dyDescent="0.2">
      <c r="A328" s="158"/>
      <c r="B328" s="159"/>
      <c r="C328" s="196" t="s">
        <v>559</v>
      </c>
      <c r="D328" s="189"/>
      <c r="E328" s="190">
        <v>68</v>
      </c>
      <c r="F328" s="161"/>
      <c r="G328" s="161"/>
      <c r="H328" s="161"/>
      <c r="I328" s="161"/>
      <c r="J328" s="161"/>
      <c r="K328" s="161"/>
      <c r="L328" s="161"/>
      <c r="M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61"/>
      <c r="X328" s="161"/>
      <c r="Y328" s="151"/>
      <c r="Z328" s="151"/>
      <c r="AA328" s="151"/>
      <c r="AB328" s="151"/>
      <c r="AC328" s="151"/>
      <c r="AD328" s="151"/>
      <c r="AE328" s="151"/>
      <c r="AF328" s="151"/>
      <c r="AG328" s="151" t="s">
        <v>166</v>
      </c>
      <c r="AH328" s="151">
        <v>0</v>
      </c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">
      <c r="A329" s="176">
        <v>110</v>
      </c>
      <c r="B329" s="177" t="s">
        <v>560</v>
      </c>
      <c r="C329" s="184" t="s">
        <v>561</v>
      </c>
      <c r="D329" s="178" t="s">
        <v>222</v>
      </c>
      <c r="E329" s="179">
        <v>19</v>
      </c>
      <c r="F329" s="180"/>
      <c r="G329" s="181">
        <f>ROUND(E329*F329,2)</f>
        <v>0</v>
      </c>
      <c r="H329" s="162"/>
      <c r="I329" s="161">
        <f>ROUND(E329*H329,2)</f>
        <v>0</v>
      </c>
      <c r="J329" s="162"/>
      <c r="K329" s="161">
        <f>ROUND(E329*J329,2)</f>
        <v>0</v>
      </c>
      <c r="L329" s="161">
        <v>21</v>
      </c>
      <c r="M329" s="161">
        <f>G329*(1+L329/100)</f>
        <v>0</v>
      </c>
      <c r="N329" s="161">
        <v>0</v>
      </c>
      <c r="O329" s="161">
        <f>ROUND(E329*N329,2)</f>
        <v>0</v>
      </c>
      <c r="P329" s="161">
        <v>2.2599999999999999E-3</v>
      </c>
      <c r="Q329" s="161">
        <f>ROUND(E329*P329,2)</f>
        <v>0.04</v>
      </c>
      <c r="R329" s="161"/>
      <c r="S329" s="161" t="s">
        <v>128</v>
      </c>
      <c r="T329" s="161" t="s">
        <v>128</v>
      </c>
      <c r="U329" s="161">
        <v>5.7500000000000002E-2</v>
      </c>
      <c r="V329" s="161">
        <f>ROUND(E329*U329,2)</f>
        <v>1.0900000000000001</v>
      </c>
      <c r="W329" s="161"/>
      <c r="X329" s="161" t="s">
        <v>163</v>
      </c>
      <c r="Y329" s="151"/>
      <c r="Z329" s="151"/>
      <c r="AA329" s="151"/>
      <c r="AB329" s="151"/>
      <c r="AC329" s="151"/>
      <c r="AD329" s="151"/>
      <c r="AE329" s="151"/>
      <c r="AF329" s="151"/>
      <c r="AG329" s="151" t="s">
        <v>164</v>
      </c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ht="22.5" outlineLevel="1" x14ac:dyDescent="0.2">
      <c r="A330" s="170">
        <v>111</v>
      </c>
      <c r="B330" s="171" t="s">
        <v>562</v>
      </c>
      <c r="C330" s="185" t="s">
        <v>563</v>
      </c>
      <c r="D330" s="172" t="s">
        <v>362</v>
      </c>
      <c r="E330" s="173">
        <v>12</v>
      </c>
      <c r="F330" s="174"/>
      <c r="G330" s="175">
        <f>ROUND(E330*F330,2)</f>
        <v>0</v>
      </c>
      <c r="H330" s="162"/>
      <c r="I330" s="161">
        <f>ROUND(E330*H330,2)</f>
        <v>0</v>
      </c>
      <c r="J330" s="162"/>
      <c r="K330" s="161">
        <f>ROUND(E330*J330,2)</f>
        <v>0</v>
      </c>
      <c r="L330" s="161">
        <v>21</v>
      </c>
      <c r="M330" s="161">
        <f>G330*(1+L330/100)</f>
        <v>0</v>
      </c>
      <c r="N330" s="161">
        <v>6.2E-4</v>
      </c>
      <c r="O330" s="161">
        <f>ROUND(E330*N330,2)</f>
        <v>0.01</v>
      </c>
      <c r="P330" s="161">
        <v>0</v>
      </c>
      <c r="Q330" s="161">
        <f>ROUND(E330*P330,2)</f>
        <v>0</v>
      </c>
      <c r="R330" s="161"/>
      <c r="S330" s="161" t="s">
        <v>139</v>
      </c>
      <c r="T330" s="161" t="s">
        <v>155</v>
      </c>
      <c r="U330" s="161">
        <v>0.58225000000000005</v>
      </c>
      <c r="V330" s="161">
        <f>ROUND(E330*U330,2)</f>
        <v>6.99</v>
      </c>
      <c r="W330" s="161"/>
      <c r="X330" s="161" t="s">
        <v>163</v>
      </c>
      <c r="Y330" s="151"/>
      <c r="Z330" s="151"/>
      <c r="AA330" s="151"/>
      <c r="AB330" s="151"/>
      <c r="AC330" s="151"/>
      <c r="AD330" s="151"/>
      <c r="AE330" s="151"/>
      <c r="AF330" s="151"/>
      <c r="AG330" s="151" t="s">
        <v>164</v>
      </c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1" x14ac:dyDescent="0.2">
      <c r="A331" s="158"/>
      <c r="B331" s="159"/>
      <c r="C331" s="196" t="s">
        <v>564</v>
      </c>
      <c r="D331" s="189"/>
      <c r="E331" s="190">
        <v>12</v>
      </c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51"/>
      <c r="Z331" s="151"/>
      <c r="AA331" s="151"/>
      <c r="AB331" s="151"/>
      <c r="AC331" s="151"/>
      <c r="AD331" s="151"/>
      <c r="AE331" s="151"/>
      <c r="AF331" s="151"/>
      <c r="AG331" s="151" t="s">
        <v>166</v>
      </c>
      <c r="AH331" s="151">
        <v>0</v>
      </c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70">
        <v>112</v>
      </c>
      <c r="B332" s="171" t="s">
        <v>565</v>
      </c>
      <c r="C332" s="185" t="s">
        <v>566</v>
      </c>
      <c r="D332" s="172" t="s">
        <v>138</v>
      </c>
      <c r="E332" s="173">
        <v>1</v>
      </c>
      <c r="F332" s="174"/>
      <c r="G332" s="175">
        <f>ROUND(E332*F332,2)</f>
        <v>0</v>
      </c>
      <c r="H332" s="162"/>
      <c r="I332" s="161">
        <f>ROUND(E332*H332,2)</f>
        <v>0</v>
      </c>
      <c r="J332" s="162"/>
      <c r="K332" s="161">
        <f>ROUND(E332*J332,2)</f>
        <v>0</v>
      </c>
      <c r="L332" s="161">
        <v>21</v>
      </c>
      <c r="M332" s="161">
        <f>G332*(1+L332/100)</f>
        <v>0</v>
      </c>
      <c r="N332" s="161">
        <v>0</v>
      </c>
      <c r="O332" s="161">
        <f>ROUND(E332*N332,2)</f>
        <v>0</v>
      </c>
      <c r="P332" s="161">
        <v>0</v>
      </c>
      <c r="Q332" s="161">
        <f>ROUND(E332*P332,2)</f>
        <v>0</v>
      </c>
      <c r="R332" s="161"/>
      <c r="S332" s="161" t="s">
        <v>139</v>
      </c>
      <c r="T332" s="161" t="s">
        <v>129</v>
      </c>
      <c r="U332" s="161">
        <v>0</v>
      </c>
      <c r="V332" s="161">
        <f>ROUND(E332*U332,2)</f>
        <v>0</v>
      </c>
      <c r="W332" s="161"/>
      <c r="X332" s="161" t="s">
        <v>163</v>
      </c>
      <c r="Y332" s="151"/>
      <c r="Z332" s="151"/>
      <c r="AA332" s="151"/>
      <c r="AB332" s="151"/>
      <c r="AC332" s="151"/>
      <c r="AD332" s="151"/>
      <c r="AE332" s="151"/>
      <c r="AF332" s="151"/>
      <c r="AG332" s="151" t="s">
        <v>164</v>
      </c>
      <c r="AH332" s="151"/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 x14ac:dyDescent="0.2">
      <c r="A333" s="158">
        <v>113</v>
      </c>
      <c r="B333" s="159" t="s">
        <v>567</v>
      </c>
      <c r="C333" s="199" t="s">
        <v>568</v>
      </c>
      <c r="D333" s="160" t="s">
        <v>0</v>
      </c>
      <c r="E333" s="195"/>
      <c r="F333" s="162"/>
      <c r="G333" s="161">
        <f>ROUND(E333*F333,2)</f>
        <v>0</v>
      </c>
      <c r="H333" s="162"/>
      <c r="I333" s="161">
        <f>ROUND(E333*H333,2)</f>
        <v>0</v>
      </c>
      <c r="J333" s="162"/>
      <c r="K333" s="161">
        <f>ROUND(E333*J333,2)</f>
        <v>0</v>
      </c>
      <c r="L333" s="161">
        <v>21</v>
      </c>
      <c r="M333" s="161">
        <f>G333*(1+L333/100)</f>
        <v>0</v>
      </c>
      <c r="N333" s="161">
        <v>0</v>
      </c>
      <c r="O333" s="161">
        <f>ROUND(E333*N333,2)</f>
        <v>0</v>
      </c>
      <c r="P333" s="161">
        <v>0</v>
      </c>
      <c r="Q333" s="161">
        <f>ROUND(E333*P333,2)</f>
        <v>0</v>
      </c>
      <c r="R333" s="161"/>
      <c r="S333" s="161" t="s">
        <v>128</v>
      </c>
      <c r="T333" s="161" t="s">
        <v>128</v>
      </c>
      <c r="U333" s="161">
        <v>0</v>
      </c>
      <c r="V333" s="161">
        <f>ROUND(E333*U333,2)</f>
        <v>0</v>
      </c>
      <c r="W333" s="161"/>
      <c r="X333" s="161" t="s">
        <v>475</v>
      </c>
      <c r="Y333" s="151"/>
      <c r="Z333" s="151"/>
      <c r="AA333" s="151"/>
      <c r="AB333" s="151"/>
      <c r="AC333" s="151"/>
      <c r="AD333" s="151"/>
      <c r="AE333" s="151"/>
      <c r="AF333" s="151"/>
      <c r="AG333" s="151" t="s">
        <v>476</v>
      </c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x14ac:dyDescent="0.2">
      <c r="A334" s="164" t="s">
        <v>123</v>
      </c>
      <c r="B334" s="165" t="s">
        <v>85</v>
      </c>
      <c r="C334" s="183" t="s">
        <v>86</v>
      </c>
      <c r="D334" s="166"/>
      <c r="E334" s="167"/>
      <c r="F334" s="168"/>
      <c r="G334" s="169">
        <f>SUMIF(AG335:AG357,"&lt;&gt;NOR",G335:G357)</f>
        <v>0</v>
      </c>
      <c r="H334" s="163"/>
      <c r="I334" s="163">
        <f>SUM(I335:I357)</f>
        <v>0</v>
      </c>
      <c r="J334" s="163"/>
      <c r="K334" s="163">
        <f>SUM(K335:K357)</f>
        <v>0</v>
      </c>
      <c r="L334" s="163"/>
      <c r="M334" s="163">
        <f>SUM(M335:M357)</f>
        <v>0</v>
      </c>
      <c r="N334" s="163"/>
      <c r="O334" s="163">
        <f>SUM(O335:O357)</f>
        <v>0</v>
      </c>
      <c r="P334" s="163"/>
      <c r="Q334" s="163">
        <f>SUM(Q335:Q357)</f>
        <v>0</v>
      </c>
      <c r="R334" s="163"/>
      <c r="S334" s="163"/>
      <c r="T334" s="163"/>
      <c r="U334" s="163"/>
      <c r="V334" s="163">
        <f>SUM(V335:V357)</f>
        <v>46.13</v>
      </c>
      <c r="W334" s="163"/>
      <c r="X334" s="163"/>
      <c r="AG334" t="s">
        <v>124</v>
      </c>
    </row>
    <row r="335" spans="1:60" outlineLevel="1" x14ac:dyDescent="0.2">
      <c r="A335" s="170">
        <v>114</v>
      </c>
      <c r="B335" s="171" t="s">
        <v>569</v>
      </c>
      <c r="C335" s="185" t="s">
        <v>570</v>
      </c>
      <c r="D335" s="172" t="s">
        <v>162</v>
      </c>
      <c r="E335" s="173">
        <v>37.506</v>
      </c>
      <c r="F335" s="174"/>
      <c r="G335" s="175">
        <f>ROUND(E335*F335,2)</f>
        <v>0</v>
      </c>
      <c r="H335" s="162"/>
      <c r="I335" s="161">
        <f>ROUND(E335*H335,2)</f>
        <v>0</v>
      </c>
      <c r="J335" s="162"/>
      <c r="K335" s="161">
        <f>ROUND(E335*J335,2)</f>
        <v>0</v>
      </c>
      <c r="L335" s="161">
        <v>21</v>
      </c>
      <c r="M335" s="161">
        <f>G335*(1+L335/100)</f>
        <v>0</v>
      </c>
      <c r="N335" s="161">
        <v>0</v>
      </c>
      <c r="O335" s="161">
        <f>ROUND(E335*N335,2)</f>
        <v>0</v>
      </c>
      <c r="P335" s="161">
        <v>0</v>
      </c>
      <c r="Q335" s="161">
        <f>ROUND(E335*P335,2)</f>
        <v>0</v>
      </c>
      <c r="R335" s="161"/>
      <c r="S335" s="161" t="s">
        <v>128</v>
      </c>
      <c r="T335" s="161" t="s">
        <v>128</v>
      </c>
      <c r="U335" s="161">
        <v>1.23</v>
      </c>
      <c r="V335" s="161">
        <f>ROUND(E335*U335,2)</f>
        <v>46.13</v>
      </c>
      <c r="W335" s="161"/>
      <c r="X335" s="161" t="s">
        <v>163</v>
      </c>
      <c r="Y335" s="151"/>
      <c r="Z335" s="151"/>
      <c r="AA335" s="151"/>
      <c r="AB335" s="151"/>
      <c r="AC335" s="151"/>
      <c r="AD335" s="151"/>
      <c r="AE335" s="151"/>
      <c r="AF335" s="151"/>
      <c r="AG335" s="151" t="s">
        <v>164</v>
      </c>
      <c r="AH335" s="151"/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">
      <c r="A336" s="158"/>
      <c r="B336" s="159"/>
      <c r="C336" s="196" t="s">
        <v>571</v>
      </c>
      <c r="D336" s="189"/>
      <c r="E336" s="190">
        <v>15.456</v>
      </c>
      <c r="F336" s="161"/>
      <c r="G336" s="161"/>
      <c r="H336" s="161"/>
      <c r="I336" s="161"/>
      <c r="J336" s="161"/>
      <c r="K336" s="161"/>
      <c r="L336" s="161"/>
      <c r="M336" s="161"/>
      <c r="N336" s="161"/>
      <c r="O336" s="161"/>
      <c r="P336" s="161"/>
      <c r="Q336" s="161"/>
      <c r="R336" s="161"/>
      <c r="S336" s="161"/>
      <c r="T336" s="161"/>
      <c r="U336" s="161"/>
      <c r="V336" s="161"/>
      <c r="W336" s="161"/>
      <c r="X336" s="161"/>
      <c r="Y336" s="151"/>
      <c r="Z336" s="151"/>
      <c r="AA336" s="151"/>
      <c r="AB336" s="151"/>
      <c r="AC336" s="151"/>
      <c r="AD336" s="151"/>
      <c r="AE336" s="151"/>
      <c r="AF336" s="151"/>
      <c r="AG336" s="151" t="s">
        <v>166</v>
      </c>
      <c r="AH336" s="151">
        <v>0</v>
      </c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1" x14ac:dyDescent="0.2">
      <c r="A337" s="158"/>
      <c r="B337" s="159"/>
      <c r="C337" s="196" t="s">
        <v>572</v>
      </c>
      <c r="D337" s="189"/>
      <c r="E337" s="190">
        <v>22.05</v>
      </c>
      <c r="F337" s="161"/>
      <c r="G337" s="161"/>
      <c r="H337" s="161"/>
      <c r="I337" s="161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  <c r="Y337" s="151"/>
      <c r="Z337" s="151"/>
      <c r="AA337" s="151"/>
      <c r="AB337" s="151"/>
      <c r="AC337" s="151"/>
      <c r="AD337" s="151"/>
      <c r="AE337" s="151"/>
      <c r="AF337" s="151"/>
      <c r="AG337" s="151" t="s">
        <v>166</v>
      </c>
      <c r="AH337" s="151">
        <v>0</v>
      </c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 x14ac:dyDescent="0.2">
      <c r="A338" s="170">
        <v>115</v>
      </c>
      <c r="B338" s="171" t="s">
        <v>573</v>
      </c>
      <c r="C338" s="185" t="s">
        <v>574</v>
      </c>
      <c r="D338" s="172" t="s">
        <v>162</v>
      </c>
      <c r="E338" s="173">
        <v>15.456</v>
      </c>
      <c r="F338" s="174"/>
      <c r="G338" s="175">
        <f>ROUND(E338*F338,2)</f>
        <v>0</v>
      </c>
      <c r="H338" s="162"/>
      <c r="I338" s="161">
        <f>ROUND(E338*H338,2)</f>
        <v>0</v>
      </c>
      <c r="J338" s="162"/>
      <c r="K338" s="161">
        <f>ROUND(E338*J338,2)</f>
        <v>0</v>
      </c>
      <c r="L338" s="161">
        <v>21</v>
      </c>
      <c r="M338" s="161">
        <f>G338*(1+L338/100)</f>
        <v>0</v>
      </c>
      <c r="N338" s="161">
        <v>0</v>
      </c>
      <c r="O338" s="161">
        <f>ROUND(E338*N338,2)</f>
        <v>0</v>
      </c>
      <c r="P338" s="161">
        <v>0</v>
      </c>
      <c r="Q338" s="161">
        <f>ROUND(E338*P338,2)</f>
        <v>0</v>
      </c>
      <c r="R338" s="161"/>
      <c r="S338" s="161" t="s">
        <v>139</v>
      </c>
      <c r="T338" s="161" t="s">
        <v>155</v>
      </c>
      <c r="U338" s="161">
        <v>0</v>
      </c>
      <c r="V338" s="161">
        <f>ROUND(E338*U338,2)</f>
        <v>0</v>
      </c>
      <c r="W338" s="161"/>
      <c r="X338" s="161" t="s">
        <v>163</v>
      </c>
      <c r="Y338" s="151"/>
      <c r="Z338" s="151"/>
      <c r="AA338" s="151"/>
      <c r="AB338" s="151"/>
      <c r="AC338" s="151"/>
      <c r="AD338" s="151"/>
      <c r="AE338" s="151"/>
      <c r="AF338" s="151"/>
      <c r="AG338" s="151" t="s">
        <v>164</v>
      </c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1" x14ac:dyDescent="0.2">
      <c r="A339" s="158"/>
      <c r="B339" s="159"/>
      <c r="C339" s="196" t="s">
        <v>575</v>
      </c>
      <c r="D339" s="189"/>
      <c r="E339" s="190">
        <v>15.456</v>
      </c>
      <c r="F339" s="161"/>
      <c r="G339" s="161"/>
      <c r="H339" s="161"/>
      <c r="I339" s="161"/>
      <c r="J339" s="161"/>
      <c r="K339" s="161"/>
      <c r="L339" s="161"/>
      <c r="M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  <c r="Y339" s="151"/>
      <c r="Z339" s="151"/>
      <c r="AA339" s="151"/>
      <c r="AB339" s="151"/>
      <c r="AC339" s="151"/>
      <c r="AD339" s="151"/>
      <c r="AE339" s="151"/>
      <c r="AF339" s="151"/>
      <c r="AG339" s="151" t="s">
        <v>166</v>
      </c>
      <c r="AH339" s="151">
        <v>0</v>
      </c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70">
        <v>116</v>
      </c>
      <c r="B340" s="171" t="s">
        <v>576</v>
      </c>
      <c r="C340" s="185" t="s">
        <v>577</v>
      </c>
      <c r="D340" s="172" t="s">
        <v>162</v>
      </c>
      <c r="E340" s="173">
        <v>21</v>
      </c>
      <c r="F340" s="174"/>
      <c r="G340" s="175">
        <f>ROUND(E340*F340,2)</f>
        <v>0</v>
      </c>
      <c r="H340" s="162"/>
      <c r="I340" s="161">
        <f>ROUND(E340*H340,2)</f>
        <v>0</v>
      </c>
      <c r="J340" s="162"/>
      <c r="K340" s="161">
        <f>ROUND(E340*J340,2)</f>
        <v>0</v>
      </c>
      <c r="L340" s="161">
        <v>21</v>
      </c>
      <c r="M340" s="161">
        <f>G340*(1+L340/100)</f>
        <v>0</v>
      </c>
      <c r="N340" s="161">
        <v>0</v>
      </c>
      <c r="O340" s="161">
        <f>ROUND(E340*N340,2)</f>
        <v>0</v>
      </c>
      <c r="P340" s="161">
        <v>0</v>
      </c>
      <c r="Q340" s="161">
        <f>ROUND(E340*P340,2)</f>
        <v>0</v>
      </c>
      <c r="R340" s="161"/>
      <c r="S340" s="161" t="s">
        <v>139</v>
      </c>
      <c r="T340" s="161" t="s">
        <v>155</v>
      </c>
      <c r="U340" s="161">
        <v>0</v>
      </c>
      <c r="V340" s="161">
        <f>ROUND(E340*U340,2)</f>
        <v>0</v>
      </c>
      <c r="W340" s="161"/>
      <c r="X340" s="161" t="s">
        <v>163</v>
      </c>
      <c r="Y340" s="151"/>
      <c r="Z340" s="151"/>
      <c r="AA340" s="151"/>
      <c r="AB340" s="151"/>
      <c r="AC340" s="151"/>
      <c r="AD340" s="151"/>
      <c r="AE340" s="151"/>
      <c r="AF340" s="151"/>
      <c r="AG340" s="151" t="s">
        <v>164</v>
      </c>
      <c r="AH340" s="151"/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 x14ac:dyDescent="0.2">
      <c r="A341" s="158"/>
      <c r="B341" s="159"/>
      <c r="C341" s="196" t="s">
        <v>578</v>
      </c>
      <c r="D341" s="189"/>
      <c r="E341" s="190">
        <v>21</v>
      </c>
      <c r="F341" s="161"/>
      <c r="G341" s="161"/>
      <c r="H341" s="161"/>
      <c r="I341" s="161"/>
      <c r="J341" s="161"/>
      <c r="K341" s="161"/>
      <c r="L341" s="161"/>
      <c r="M341" s="161"/>
      <c r="N341" s="161"/>
      <c r="O341" s="161"/>
      <c r="P341" s="161"/>
      <c r="Q341" s="161"/>
      <c r="R341" s="161"/>
      <c r="S341" s="161"/>
      <c r="T341" s="161"/>
      <c r="U341" s="161"/>
      <c r="V341" s="161"/>
      <c r="W341" s="161"/>
      <c r="X341" s="161"/>
      <c r="Y341" s="151"/>
      <c r="Z341" s="151"/>
      <c r="AA341" s="151"/>
      <c r="AB341" s="151"/>
      <c r="AC341" s="151"/>
      <c r="AD341" s="151"/>
      <c r="AE341" s="151"/>
      <c r="AF341" s="151"/>
      <c r="AG341" s="151" t="s">
        <v>166</v>
      </c>
      <c r="AH341" s="151">
        <v>0</v>
      </c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ht="22.5" outlineLevel="1" x14ac:dyDescent="0.2">
      <c r="A342" s="176">
        <v>117</v>
      </c>
      <c r="B342" s="177" t="s">
        <v>579</v>
      </c>
      <c r="C342" s="184" t="s">
        <v>580</v>
      </c>
      <c r="D342" s="178" t="s">
        <v>581</v>
      </c>
      <c r="E342" s="179">
        <v>1</v>
      </c>
      <c r="F342" s="180"/>
      <c r="G342" s="181">
        <f>ROUND(E342*F342,2)</f>
        <v>0</v>
      </c>
      <c r="H342" s="162"/>
      <c r="I342" s="161">
        <f>ROUND(E342*H342,2)</f>
        <v>0</v>
      </c>
      <c r="J342" s="162"/>
      <c r="K342" s="161">
        <f>ROUND(E342*J342,2)</f>
        <v>0</v>
      </c>
      <c r="L342" s="161">
        <v>21</v>
      </c>
      <c r="M342" s="161">
        <f>G342*(1+L342/100)</f>
        <v>0</v>
      </c>
      <c r="N342" s="161">
        <v>0</v>
      </c>
      <c r="O342" s="161">
        <f>ROUND(E342*N342,2)</f>
        <v>0</v>
      </c>
      <c r="P342" s="161">
        <v>0</v>
      </c>
      <c r="Q342" s="161">
        <f>ROUND(E342*P342,2)</f>
        <v>0</v>
      </c>
      <c r="R342" s="161"/>
      <c r="S342" s="161" t="s">
        <v>139</v>
      </c>
      <c r="T342" s="161" t="s">
        <v>129</v>
      </c>
      <c r="U342" s="161">
        <v>0</v>
      </c>
      <c r="V342" s="161">
        <f>ROUND(E342*U342,2)</f>
        <v>0</v>
      </c>
      <c r="W342" s="161"/>
      <c r="X342" s="161" t="s">
        <v>163</v>
      </c>
      <c r="Y342" s="151"/>
      <c r="Z342" s="151"/>
      <c r="AA342" s="151"/>
      <c r="AB342" s="151"/>
      <c r="AC342" s="151"/>
      <c r="AD342" s="151"/>
      <c r="AE342" s="151"/>
      <c r="AF342" s="151"/>
      <c r="AG342" s="151" t="s">
        <v>164</v>
      </c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ht="22.5" outlineLevel="1" x14ac:dyDescent="0.2">
      <c r="A343" s="176">
        <v>118</v>
      </c>
      <c r="B343" s="177" t="s">
        <v>582</v>
      </c>
      <c r="C343" s="184" t="s">
        <v>583</v>
      </c>
      <c r="D343" s="178" t="s">
        <v>581</v>
      </c>
      <c r="E343" s="179">
        <v>1</v>
      </c>
      <c r="F343" s="180"/>
      <c r="G343" s="181">
        <f>ROUND(E343*F343,2)</f>
        <v>0</v>
      </c>
      <c r="H343" s="162"/>
      <c r="I343" s="161">
        <f>ROUND(E343*H343,2)</f>
        <v>0</v>
      </c>
      <c r="J343" s="162"/>
      <c r="K343" s="161">
        <f>ROUND(E343*J343,2)</f>
        <v>0</v>
      </c>
      <c r="L343" s="161">
        <v>21</v>
      </c>
      <c r="M343" s="161">
        <f>G343*(1+L343/100)</f>
        <v>0</v>
      </c>
      <c r="N343" s="161">
        <v>0</v>
      </c>
      <c r="O343" s="161">
        <f>ROUND(E343*N343,2)</f>
        <v>0</v>
      </c>
      <c r="P343" s="161">
        <v>0</v>
      </c>
      <c r="Q343" s="161">
        <f>ROUND(E343*P343,2)</f>
        <v>0</v>
      </c>
      <c r="R343" s="161"/>
      <c r="S343" s="161" t="s">
        <v>139</v>
      </c>
      <c r="T343" s="161" t="s">
        <v>129</v>
      </c>
      <c r="U343" s="161">
        <v>0</v>
      </c>
      <c r="V343" s="161">
        <f>ROUND(E343*U343,2)</f>
        <v>0</v>
      </c>
      <c r="W343" s="161"/>
      <c r="X343" s="161" t="s">
        <v>163</v>
      </c>
      <c r="Y343" s="151"/>
      <c r="Z343" s="151"/>
      <c r="AA343" s="151"/>
      <c r="AB343" s="151"/>
      <c r="AC343" s="151"/>
      <c r="AD343" s="151"/>
      <c r="AE343" s="151"/>
      <c r="AF343" s="151"/>
      <c r="AG343" s="151" t="s">
        <v>164</v>
      </c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">
      <c r="A344" s="176">
        <v>119</v>
      </c>
      <c r="B344" s="177" t="s">
        <v>584</v>
      </c>
      <c r="C344" s="184" t="s">
        <v>585</v>
      </c>
      <c r="D344" s="178" t="s">
        <v>581</v>
      </c>
      <c r="E344" s="179">
        <v>1</v>
      </c>
      <c r="F344" s="180"/>
      <c r="G344" s="181">
        <f>ROUND(E344*F344,2)</f>
        <v>0</v>
      </c>
      <c r="H344" s="162"/>
      <c r="I344" s="161">
        <f>ROUND(E344*H344,2)</f>
        <v>0</v>
      </c>
      <c r="J344" s="162"/>
      <c r="K344" s="161">
        <f>ROUND(E344*J344,2)</f>
        <v>0</v>
      </c>
      <c r="L344" s="161">
        <v>21</v>
      </c>
      <c r="M344" s="161">
        <f>G344*(1+L344/100)</f>
        <v>0</v>
      </c>
      <c r="N344" s="161">
        <v>0</v>
      </c>
      <c r="O344" s="161">
        <f>ROUND(E344*N344,2)</f>
        <v>0</v>
      </c>
      <c r="P344" s="161">
        <v>0</v>
      </c>
      <c r="Q344" s="161">
        <f>ROUND(E344*P344,2)</f>
        <v>0</v>
      </c>
      <c r="R344" s="161"/>
      <c r="S344" s="161" t="s">
        <v>139</v>
      </c>
      <c r="T344" s="161" t="s">
        <v>129</v>
      </c>
      <c r="U344" s="161">
        <v>0</v>
      </c>
      <c r="V344" s="161">
        <f>ROUND(E344*U344,2)</f>
        <v>0</v>
      </c>
      <c r="W344" s="161"/>
      <c r="X344" s="161" t="s">
        <v>163</v>
      </c>
      <c r="Y344" s="151"/>
      <c r="Z344" s="151"/>
      <c r="AA344" s="151"/>
      <c r="AB344" s="151"/>
      <c r="AC344" s="151"/>
      <c r="AD344" s="151"/>
      <c r="AE344" s="151"/>
      <c r="AF344" s="151"/>
      <c r="AG344" s="151" t="s">
        <v>164</v>
      </c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">
      <c r="A345" s="170">
        <v>120</v>
      </c>
      <c r="B345" s="171" t="s">
        <v>586</v>
      </c>
      <c r="C345" s="185" t="s">
        <v>587</v>
      </c>
      <c r="D345" s="172" t="s">
        <v>162</v>
      </c>
      <c r="E345" s="173">
        <v>3.15</v>
      </c>
      <c r="F345" s="174"/>
      <c r="G345" s="175">
        <f>ROUND(E345*F345,2)</f>
        <v>0</v>
      </c>
      <c r="H345" s="162"/>
      <c r="I345" s="161">
        <f>ROUND(E345*H345,2)</f>
        <v>0</v>
      </c>
      <c r="J345" s="162"/>
      <c r="K345" s="161">
        <f>ROUND(E345*J345,2)</f>
        <v>0</v>
      </c>
      <c r="L345" s="161">
        <v>21</v>
      </c>
      <c r="M345" s="161">
        <f>G345*(1+L345/100)</f>
        <v>0</v>
      </c>
      <c r="N345" s="161">
        <v>0</v>
      </c>
      <c r="O345" s="161">
        <f>ROUND(E345*N345,2)</f>
        <v>0</v>
      </c>
      <c r="P345" s="161">
        <v>0</v>
      </c>
      <c r="Q345" s="161">
        <f>ROUND(E345*P345,2)</f>
        <v>0</v>
      </c>
      <c r="R345" s="161"/>
      <c r="S345" s="161" t="s">
        <v>139</v>
      </c>
      <c r="T345" s="161" t="s">
        <v>129</v>
      </c>
      <c r="U345" s="161">
        <v>0</v>
      </c>
      <c r="V345" s="161">
        <f>ROUND(E345*U345,2)</f>
        <v>0</v>
      </c>
      <c r="W345" s="161"/>
      <c r="X345" s="161" t="s">
        <v>163</v>
      </c>
      <c r="Y345" s="151"/>
      <c r="Z345" s="151"/>
      <c r="AA345" s="151"/>
      <c r="AB345" s="151"/>
      <c r="AC345" s="151"/>
      <c r="AD345" s="151"/>
      <c r="AE345" s="151"/>
      <c r="AF345" s="151"/>
      <c r="AG345" s="151" t="s">
        <v>164</v>
      </c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 x14ac:dyDescent="0.2">
      <c r="A346" s="158"/>
      <c r="B346" s="159"/>
      <c r="C346" s="196" t="s">
        <v>588</v>
      </c>
      <c r="D346" s="189"/>
      <c r="E346" s="190">
        <v>3.15</v>
      </c>
      <c r="F346" s="161"/>
      <c r="G346" s="161"/>
      <c r="H346" s="161"/>
      <c r="I346" s="161"/>
      <c r="J346" s="161"/>
      <c r="K346" s="161"/>
      <c r="L346" s="161"/>
      <c r="M346" s="161"/>
      <c r="N346" s="161"/>
      <c r="O346" s="161"/>
      <c r="P346" s="161"/>
      <c r="Q346" s="161"/>
      <c r="R346" s="161"/>
      <c r="S346" s="161"/>
      <c r="T346" s="161"/>
      <c r="U346" s="161"/>
      <c r="V346" s="161"/>
      <c r="W346" s="161"/>
      <c r="X346" s="161"/>
      <c r="Y346" s="151"/>
      <c r="Z346" s="151"/>
      <c r="AA346" s="151"/>
      <c r="AB346" s="151"/>
      <c r="AC346" s="151"/>
      <c r="AD346" s="151"/>
      <c r="AE346" s="151"/>
      <c r="AF346" s="151"/>
      <c r="AG346" s="151" t="s">
        <v>166</v>
      </c>
      <c r="AH346" s="151">
        <v>0</v>
      </c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 x14ac:dyDescent="0.2">
      <c r="A347" s="170">
        <v>121</v>
      </c>
      <c r="B347" s="171" t="s">
        <v>589</v>
      </c>
      <c r="C347" s="185" t="s">
        <v>590</v>
      </c>
      <c r="D347" s="172" t="s">
        <v>162</v>
      </c>
      <c r="E347" s="173">
        <v>2.2324999999999999</v>
      </c>
      <c r="F347" s="174"/>
      <c r="G347" s="175">
        <f>ROUND(E347*F347,2)</f>
        <v>0</v>
      </c>
      <c r="H347" s="162"/>
      <c r="I347" s="161">
        <f>ROUND(E347*H347,2)</f>
        <v>0</v>
      </c>
      <c r="J347" s="162"/>
      <c r="K347" s="161">
        <f>ROUND(E347*J347,2)</f>
        <v>0</v>
      </c>
      <c r="L347" s="161">
        <v>21</v>
      </c>
      <c r="M347" s="161">
        <f>G347*(1+L347/100)</f>
        <v>0</v>
      </c>
      <c r="N347" s="161">
        <v>0</v>
      </c>
      <c r="O347" s="161">
        <f>ROUND(E347*N347,2)</f>
        <v>0</v>
      </c>
      <c r="P347" s="161">
        <v>0</v>
      </c>
      <c r="Q347" s="161">
        <f>ROUND(E347*P347,2)</f>
        <v>0</v>
      </c>
      <c r="R347" s="161"/>
      <c r="S347" s="161" t="s">
        <v>139</v>
      </c>
      <c r="T347" s="161" t="s">
        <v>129</v>
      </c>
      <c r="U347" s="161">
        <v>0</v>
      </c>
      <c r="V347" s="161">
        <f>ROUND(E347*U347,2)</f>
        <v>0</v>
      </c>
      <c r="W347" s="161"/>
      <c r="X347" s="161" t="s">
        <v>163</v>
      </c>
      <c r="Y347" s="151"/>
      <c r="Z347" s="151"/>
      <c r="AA347" s="151"/>
      <c r="AB347" s="151"/>
      <c r="AC347" s="151"/>
      <c r="AD347" s="151"/>
      <c r="AE347" s="151"/>
      <c r="AF347" s="151"/>
      <c r="AG347" s="151" t="s">
        <v>164</v>
      </c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">
      <c r="A348" s="158"/>
      <c r="B348" s="159"/>
      <c r="C348" s="196" t="s">
        <v>591</v>
      </c>
      <c r="D348" s="189"/>
      <c r="E348" s="190">
        <v>2.2324999999999999</v>
      </c>
      <c r="F348" s="161"/>
      <c r="G348" s="161"/>
      <c r="H348" s="161"/>
      <c r="I348" s="161"/>
      <c r="J348" s="161"/>
      <c r="K348" s="161"/>
      <c r="L348" s="161"/>
      <c r="M348" s="161"/>
      <c r="N348" s="161"/>
      <c r="O348" s="161"/>
      <c r="P348" s="161"/>
      <c r="Q348" s="161"/>
      <c r="R348" s="161"/>
      <c r="S348" s="161"/>
      <c r="T348" s="161"/>
      <c r="U348" s="161"/>
      <c r="V348" s="161"/>
      <c r="W348" s="161"/>
      <c r="X348" s="161"/>
      <c r="Y348" s="151"/>
      <c r="Z348" s="151"/>
      <c r="AA348" s="151"/>
      <c r="AB348" s="151"/>
      <c r="AC348" s="151"/>
      <c r="AD348" s="151"/>
      <c r="AE348" s="151"/>
      <c r="AF348" s="151"/>
      <c r="AG348" s="151" t="s">
        <v>166</v>
      </c>
      <c r="AH348" s="151">
        <v>0</v>
      </c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 x14ac:dyDescent="0.2">
      <c r="A349" s="170">
        <v>122</v>
      </c>
      <c r="B349" s="171" t="s">
        <v>592</v>
      </c>
      <c r="C349" s="185" t="s">
        <v>593</v>
      </c>
      <c r="D349" s="172" t="s">
        <v>162</v>
      </c>
      <c r="E349" s="173">
        <v>7.7279999999999998</v>
      </c>
      <c r="F349" s="174"/>
      <c r="G349" s="175">
        <f>ROUND(E349*F349,2)</f>
        <v>0</v>
      </c>
      <c r="H349" s="162"/>
      <c r="I349" s="161">
        <f>ROUND(E349*H349,2)</f>
        <v>0</v>
      </c>
      <c r="J349" s="162"/>
      <c r="K349" s="161">
        <f>ROUND(E349*J349,2)</f>
        <v>0</v>
      </c>
      <c r="L349" s="161">
        <v>21</v>
      </c>
      <c r="M349" s="161">
        <f>G349*(1+L349/100)</f>
        <v>0</v>
      </c>
      <c r="N349" s="161">
        <v>0</v>
      </c>
      <c r="O349" s="161">
        <f>ROUND(E349*N349,2)</f>
        <v>0</v>
      </c>
      <c r="P349" s="161">
        <v>0</v>
      </c>
      <c r="Q349" s="161">
        <f>ROUND(E349*P349,2)</f>
        <v>0</v>
      </c>
      <c r="R349" s="161"/>
      <c r="S349" s="161" t="s">
        <v>139</v>
      </c>
      <c r="T349" s="161" t="s">
        <v>129</v>
      </c>
      <c r="U349" s="161">
        <v>0</v>
      </c>
      <c r="V349" s="161">
        <f>ROUND(E349*U349,2)</f>
        <v>0</v>
      </c>
      <c r="W349" s="161"/>
      <c r="X349" s="161" t="s">
        <v>163</v>
      </c>
      <c r="Y349" s="151"/>
      <c r="Z349" s="151"/>
      <c r="AA349" s="151"/>
      <c r="AB349" s="151"/>
      <c r="AC349" s="151"/>
      <c r="AD349" s="151"/>
      <c r="AE349" s="151"/>
      <c r="AF349" s="151"/>
      <c r="AG349" s="151" t="s">
        <v>164</v>
      </c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 x14ac:dyDescent="0.2">
      <c r="A350" s="158"/>
      <c r="B350" s="159"/>
      <c r="C350" s="196" t="s">
        <v>594</v>
      </c>
      <c r="D350" s="189"/>
      <c r="E350" s="190">
        <v>7.7279999999999998</v>
      </c>
      <c r="F350" s="161"/>
      <c r="G350" s="161"/>
      <c r="H350" s="161"/>
      <c r="I350" s="161"/>
      <c r="J350" s="161"/>
      <c r="K350" s="161"/>
      <c r="L350" s="161"/>
      <c r="M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61"/>
      <c r="Y350" s="151"/>
      <c r="Z350" s="151"/>
      <c r="AA350" s="151"/>
      <c r="AB350" s="151"/>
      <c r="AC350" s="151"/>
      <c r="AD350" s="151"/>
      <c r="AE350" s="151"/>
      <c r="AF350" s="151"/>
      <c r="AG350" s="151" t="s">
        <v>166</v>
      </c>
      <c r="AH350" s="151">
        <v>0</v>
      </c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">
      <c r="A351" s="170">
        <v>123</v>
      </c>
      <c r="B351" s="171" t="s">
        <v>595</v>
      </c>
      <c r="C351" s="185" t="s">
        <v>596</v>
      </c>
      <c r="D351" s="172" t="s">
        <v>162</v>
      </c>
      <c r="E351" s="173">
        <v>8.4</v>
      </c>
      <c r="F351" s="174"/>
      <c r="G351" s="175">
        <f>ROUND(E351*F351,2)</f>
        <v>0</v>
      </c>
      <c r="H351" s="162"/>
      <c r="I351" s="161">
        <f>ROUND(E351*H351,2)</f>
        <v>0</v>
      </c>
      <c r="J351" s="162"/>
      <c r="K351" s="161">
        <f>ROUND(E351*J351,2)</f>
        <v>0</v>
      </c>
      <c r="L351" s="161">
        <v>21</v>
      </c>
      <c r="M351" s="161">
        <f>G351*(1+L351/100)</f>
        <v>0</v>
      </c>
      <c r="N351" s="161">
        <v>0</v>
      </c>
      <c r="O351" s="161">
        <f>ROUND(E351*N351,2)</f>
        <v>0</v>
      </c>
      <c r="P351" s="161">
        <v>0</v>
      </c>
      <c r="Q351" s="161">
        <f>ROUND(E351*P351,2)</f>
        <v>0</v>
      </c>
      <c r="R351" s="161"/>
      <c r="S351" s="161" t="s">
        <v>139</v>
      </c>
      <c r="T351" s="161" t="s">
        <v>129</v>
      </c>
      <c r="U351" s="161">
        <v>0</v>
      </c>
      <c r="V351" s="161">
        <f>ROUND(E351*U351,2)</f>
        <v>0</v>
      </c>
      <c r="W351" s="161"/>
      <c r="X351" s="161" t="s">
        <v>163</v>
      </c>
      <c r="Y351" s="151"/>
      <c r="Z351" s="151"/>
      <c r="AA351" s="151"/>
      <c r="AB351" s="151"/>
      <c r="AC351" s="151"/>
      <c r="AD351" s="151"/>
      <c r="AE351" s="151"/>
      <c r="AF351" s="151"/>
      <c r="AG351" s="151" t="s">
        <v>164</v>
      </c>
      <c r="AH351" s="151"/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1" x14ac:dyDescent="0.2">
      <c r="A352" s="158"/>
      <c r="B352" s="159"/>
      <c r="C352" s="196" t="s">
        <v>597</v>
      </c>
      <c r="D352" s="189"/>
      <c r="E352" s="190">
        <v>8.4</v>
      </c>
      <c r="F352" s="161"/>
      <c r="G352" s="161"/>
      <c r="H352" s="161"/>
      <c r="I352" s="161"/>
      <c r="J352" s="161"/>
      <c r="K352" s="161"/>
      <c r="L352" s="161"/>
      <c r="M352" s="161"/>
      <c r="N352" s="161"/>
      <c r="O352" s="161"/>
      <c r="P352" s="161"/>
      <c r="Q352" s="161"/>
      <c r="R352" s="161"/>
      <c r="S352" s="161"/>
      <c r="T352" s="161"/>
      <c r="U352" s="161"/>
      <c r="V352" s="161"/>
      <c r="W352" s="161"/>
      <c r="X352" s="161"/>
      <c r="Y352" s="151"/>
      <c r="Z352" s="151"/>
      <c r="AA352" s="151"/>
      <c r="AB352" s="151"/>
      <c r="AC352" s="151"/>
      <c r="AD352" s="151"/>
      <c r="AE352" s="151"/>
      <c r="AF352" s="151"/>
      <c r="AG352" s="151" t="s">
        <v>166</v>
      </c>
      <c r="AH352" s="151">
        <v>0</v>
      </c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">
      <c r="A353" s="170">
        <v>124</v>
      </c>
      <c r="B353" s="171" t="s">
        <v>598</v>
      </c>
      <c r="C353" s="185" t="s">
        <v>599</v>
      </c>
      <c r="D353" s="172" t="s">
        <v>581</v>
      </c>
      <c r="E353" s="173">
        <v>3.24</v>
      </c>
      <c r="F353" s="174"/>
      <c r="G353" s="175">
        <f>ROUND(E353*F353,2)</f>
        <v>0</v>
      </c>
      <c r="H353" s="162"/>
      <c r="I353" s="161">
        <f>ROUND(E353*H353,2)</f>
        <v>0</v>
      </c>
      <c r="J353" s="162"/>
      <c r="K353" s="161">
        <f>ROUND(E353*J353,2)</f>
        <v>0</v>
      </c>
      <c r="L353" s="161">
        <v>21</v>
      </c>
      <c r="M353" s="161">
        <f>G353*(1+L353/100)</f>
        <v>0</v>
      </c>
      <c r="N353" s="161">
        <v>0</v>
      </c>
      <c r="O353" s="161">
        <f>ROUND(E353*N353,2)</f>
        <v>0</v>
      </c>
      <c r="P353" s="161">
        <v>0</v>
      </c>
      <c r="Q353" s="161">
        <f>ROUND(E353*P353,2)</f>
        <v>0</v>
      </c>
      <c r="R353" s="161"/>
      <c r="S353" s="161" t="s">
        <v>139</v>
      </c>
      <c r="T353" s="161" t="s">
        <v>129</v>
      </c>
      <c r="U353" s="161">
        <v>0</v>
      </c>
      <c r="V353" s="161">
        <f>ROUND(E353*U353,2)</f>
        <v>0</v>
      </c>
      <c r="W353" s="161"/>
      <c r="X353" s="161" t="s">
        <v>163</v>
      </c>
      <c r="Y353" s="151"/>
      <c r="Z353" s="151"/>
      <c r="AA353" s="151"/>
      <c r="AB353" s="151"/>
      <c r="AC353" s="151"/>
      <c r="AD353" s="151"/>
      <c r="AE353" s="151"/>
      <c r="AF353" s="151"/>
      <c r="AG353" s="151" t="s">
        <v>164</v>
      </c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1" x14ac:dyDescent="0.2">
      <c r="A354" s="158"/>
      <c r="B354" s="159"/>
      <c r="C354" s="196" t="s">
        <v>600</v>
      </c>
      <c r="D354" s="189"/>
      <c r="E354" s="190">
        <v>3.24</v>
      </c>
      <c r="F354" s="161"/>
      <c r="G354" s="161"/>
      <c r="H354" s="161"/>
      <c r="I354" s="161"/>
      <c r="J354" s="161"/>
      <c r="K354" s="161"/>
      <c r="L354" s="161"/>
      <c r="M354" s="161"/>
      <c r="N354" s="161"/>
      <c r="O354" s="161"/>
      <c r="P354" s="161"/>
      <c r="Q354" s="161"/>
      <c r="R354" s="161"/>
      <c r="S354" s="161"/>
      <c r="T354" s="161"/>
      <c r="U354" s="161"/>
      <c r="V354" s="161"/>
      <c r="W354" s="161"/>
      <c r="X354" s="161"/>
      <c r="Y354" s="151"/>
      <c r="Z354" s="151"/>
      <c r="AA354" s="151"/>
      <c r="AB354" s="151"/>
      <c r="AC354" s="151"/>
      <c r="AD354" s="151"/>
      <c r="AE354" s="151"/>
      <c r="AF354" s="151"/>
      <c r="AG354" s="151" t="s">
        <v>166</v>
      </c>
      <c r="AH354" s="151">
        <v>0</v>
      </c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outlineLevel="1" x14ac:dyDescent="0.2">
      <c r="A355" s="170">
        <v>125</v>
      </c>
      <c r="B355" s="171" t="s">
        <v>601</v>
      </c>
      <c r="C355" s="185" t="s">
        <v>602</v>
      </c>
      <c r="D355" s="172" t="s">
        <v>162</v>
      </c>
      <c r="E355" s="173">
        <v>0.36399999999999999</v>
      </c>
      <c r="F355" s="174"/>
      <c r="G355" s="175">
        <f>ROUND(E355*F355,2)</f>
        <v>0</v>
      </c>
      <c r="H355" s="162"/>
      <c r="I355" s="161">
        <f>ROUND(E355*H355,2)</f>
        <v>0</v>
      </c>
      <c r="J355" s="162"/>
      <c r="K355" s="161">
        <f>ROUND(E355*J355,2)</f>
        <v>0</v>
      </c>
      <c r="L355" s="161">
        <v>21</v>
      </c>
      <c r="M355" s="161">
        <f>G355*(1+L355/100)</f>
        <v>0</v>
      </c>
      <c r="N355" s="161">
        <v>0</v>
      </c>
      <c r="O355" s="161">
        <f>ROUND(E355*N355,2)</f>
        <v>0</v>
      </c>
      <c r="P355" s="161">
        <v>0</v>
      </c>
      <c r="Q355" s="161">
        <f>ROUND(E355*P355,2)</f>
        <v>0</v>
      </c>
      <c r="R355" s="161"/>
      <c r="S355" s="161" t="s">
        <v>139</v>
      </c>
      <c r="T355" s="161" t="s">
        <v>129</v>
      </c>
      <c r="U355" s="161">
        <v>0</v>
      </c>
      <c r="V355" s="161">
        <f>ROUND(E355*U355,2)</f>
        <v>0</v>
      </c>
      <c r="W355" s="161"/>
      <c r="X355" s="161" t="s">
        <v>163</v>
      </c>
      <c r="Y355" s="151"/>
      <c r="Z355" s="151"/>
      <c r="AA355" s="151"/>
      <c r="AB355" s="151"/>
      <c r="AC355" s="151"/>
      <c r="AD355" s="151"/>
      <c r="AE355" s="151"/>
      <c r="AF355" s="151"/>
      <c r="AG355" s="151" t="s">
        <v>164</v>
      </c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 x14ac:dyDescent="0.2">
      <c r="A356" s="158"/>
      <c r="B356" s="159"/>
      <c r="C356" s="196" t="s">
        <v>603</v>
      </c>
      <c r="D356" s="189"/>
      <c r="E356" s="190">
        <v>0.36399999999999999</v>
      </c>
      <c r="F356" s="161"/>
      <c r="G356" s="161"/>
      <c r="H356" s="161"/>
      <c r="I356" s="161"/>
      <c r="J356" s="161"/>
      <c r="K356" s="161"/>
      <c r="L356" s="161"/>
      <c r="M356" s="161"/>
      <c r="N356" s="161"/>
      <c r="O356" s="161"/>
      <c r="P356" s="161"/>
      <c r="Q356" s="161"/>
      <c r="R356" s="161"/>
      <c r="S356" s="161"/>
      <c r="T356" s="161"/>
      <c r="U356" s="161"/>
      <c r="V356" s="161"/>
      <c r="W356" s="161"/>
      <c r="X356" s="161"/>
      <c r="Y356" s="151"/>
      <c r="Z356" s="151"/>
      <c r="AA356" s="151"/>
      <c r="AB356" s="151"/>
      <c r="AC356" s="151"/>
      <c r="AD356" s="151"/>
      <c r="AE356" s="151"/>
      <c r="AF356" s="151"/>
      <c r="AG356" s="151" t="s">
        <v>166</v>
      </c>
      <c r="AH356" s="151">
        <v>0</v>
      </c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 x14ac:dyDescent="0.2">
      <c r="A357" s="158">
        <v>126</v>
      </c>
      <c r="B357" s="159" t="s">
        <v>604</v>
      </c>
      <c r="C357" s="199" t="s">
        <v>605</v>
      </c>
      <c r="D357" s="160" t="s">
        <v>0</v>
      </c>
      <c r="E357" s="195"/>
      <c r="F357" s="162"/>
      <c r="G357" s="161">
        <f>ROUND(E357*F357,2)</f>
        <v>0</v>
      </c>
      <c r="H357" s="162"/>
      <c r="I357" s="161">
        <f>ROUND(E357*H357,2)</f>
        <v>0</v>
      </c>
      <c r="J357" s="162"/>
      <c r="K357" s="161">
        <f>ROUND(E357*J357,2)</f>
        <v>0</v>
      </c>
      <c r="L357" s="161">
        <v>21</v>
      </c>
      <c r="M357" s="161">
        <f>G357*(1+L357/100)</f>
        <v>0</v>
      </c>
      <c r="N357" s="161">
        <v>0</v>
      </c>
      <c r="O357" s="161">
        <f>ROUND(E357*N357,2)</f>
        <v>0</v>
      </c>
      <c r="P357" s="161">
        <v>0</v>
      </c>
      <c r="Q357" s="161">
        <f>ROUND(E357*P357,2)</f>
        <v>0</v>
      </c>
      <c r="R357" s="161"/>
      <c r="S357" s="161" t="s">
        <v>128</v>
      </c>
      <c r="T357" s="161" t="s">
        <v>128</v>
      </c>
      <c r="U357" s="161">
        <v>0</v>
      </c>
      <c r="V357" s="161">
        <f>ROUND(E357*U357,2)</f>
        <v>0</v>
      </c>
      <c r="W357" s="161"/>
      <c r="X357" s="161" t="s">
        <v>475</v>
      </c>
      <c r="Y357" s="151"/>
      <c r="Z357" s="151"/>
      <c r="AA357" s="151"/>
      <c r="AB357" s="151"/>
      <c r="AC357" s="151"/>
      <c r="AD357" s="151"/>
      <c r="AE357" s="151"/>
      <c r="AF357" s="151"/>
      <c r="AG357" s="151" t="s">
        <v>476</v>
      </c>
      <c r="AH357" s="151"/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x14ac:dyDescent="0.2">
      <c r="A358" s="164" t="s">
        <v>123</v>
      </c>
      <c r="B358" s="165" t="s">
        <v>87</v>
      </c>
      <c r="C358" s="183" t="s">
        <v>88</v>
      </c>
      <c r="D358" s="166"/>
      <c r="E358" s="167"/>
      <c r="F358" s="168"/>
      <c r="G358" s="169">
        <f>SUMIF(AG359:AG370,"&lt;&gt;NOR",G359:G370)</f>
        <v>0</v>
      </c>
      <c r="H358" s="163"/>
      <c r="I358" s="163">
        <f>SUM(I359:I370)</f>
        <v>0</v>
      </c>
      <c r="J358" s="163"/>
      <c r="K358" s="163">
        <f>SUM(K359:K370)</f>
        <v>0</v>
      </c>
      <c r="L358" s="163"/>
      <c r="M358" s="163">
        <f>SUM(M359:M370)</f>
        <v>0</v>
      </c>
      <c r="N358" s="163"/>
      <c r="O358" s="163">
        <f>SUM(O359:O370)</f>
        <v>0.42</v>
      </c>
      <c r="P358" s="163"/>
      <c r="Q358" s="163">
        <f>SUM(Q359:Q370)</f>
        <v>0</v>
      </c>
      <c r="R358" s="163"/>
      <c r="S358" s="163"/>
      <c r="T358" s="163"/>
      <c r="U358" s="163"/>
      <c r="V358" s="163">
        <f>SUM(V359:V370)</f>
        <v>145.32</v>
      </c>
      <c r="W358" s="163"/>
      <c r="X358" s="163"/>
      <c r="AG358" t="s">
        <v>124</v>
      </c>
    </row>
    <row r="359" spans="1:60" outlineLevel="1" x14ac:dyDescent="0.2">
      <c r="A359" s="170">
        <v>127</v>
      </c>
      <c r="B359" s="171" t="s">
        <v>606</v>
      </c>
      <c r="C359" s="185" t="s">
        <v>607</v>
      </c>
      <c r="D359" s="172" t="s">
        <v>162</v>
      </c>
      <c r="E359" s="173">
        <v>711.41</v>
      </c>
      <c r="F359" s="174"/>
      <c r="G359" s="175">
        <f>ROUND(E359*F359,2)</f>
        <v>0</v>
      </c>
      <c r="H359" s="162"/>
      <c r="I359" s="161">
        <f>ROUND(E359*H359,2)</f>
        <v>0</v>
      </c>
      <c r="J359" s="162"/>
      <c r="K359" s="161">
        <f>ROUND(E359*J359,2)</f>
        <v>0</v>
      </c>
      <c r="L359" s="161">
        <v>21</v>
      </c>
      <c r="M359" s="161">
        <f>G359*(1+L359/100)</f>
        <v>0</v>
      </c>
      <c r="N359" s="161">
        <v>6.9999999999999994E-5</v>
      </c>
      <c r="O359" s="161">
        <f>ROUND(E359*N359,2)</f>
        <v>0.05</v>
      </c>
      <c r="P359" s="161">
        <v>0</v>
      </c>
      <c r="Q359" s="161">
        <f>ROUND(E359*P359,2)</f>
        <v>0</v>
      </c>
      <c r="R359" s="161"/>
      <c r="S359" s="161" t="s">
        <v>128</v>
      </c>
      <c r="T359" s="161" t="s">
        <v>128</v>
      </c>
      <c r="U359" s="161">
        <v>3.2480000000000002E-2</v>
      </c>
      <c r="V359" s="161">
        <f>ROUND(E359*U359,2)</f>
        <v>23.11</v>
      </c>
      <c r="W359" s="161"/>
      <c r="X359" s="161" t="s">
        <v>163</v>
      </c>
      <c r="Y359" s="151"/>
      <c r="Z359" s="151"/>
      <c r="AA359" s="151"/>
      <c r="AB359" s="151"/>
      <c r="AC359" s="151"/>
      <c r="AD359" s="151"/>
      <c r="AE359" s="151"/>
      <c r="AF359" s="151"/>
      <c r="AG359" s="151" t="s">
        <v>164</v>
      </c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 x14ac:dyDescent="0.2">
      <c r="A360" s="158"/>
      <c r="B360" s="159"/>
      <c r="C360" s="196" t="s">
        <v>608</v>
      </c>
      <c r="D360" s="189"/>
      <c r="E360" s="190">
        <v>200</v>
      </c>
      <c r="F360" s="161"/>
      <c r="G360" s="161"/>
      <c r="H360" s="161"/>
      <c r="I360" s="161"/>
      <c r="J360" s="161"/>
      <c r="K360" s="161"/>
      <c r="L360" s="161"/>
      <c r="M360" s="161"/>
      <c r="N360" s="161"/>
      <c r="O360" s="161"/>
      <c r="P360" s="161"/>
      <c r="Q360" s="161"/>
      <c r="R360" s="161"/>
      <c r="S360" s="161"/>
      <c r="T360" s="161"/>
      <c r="U360" s="161"/>
      <c r="V360" s="161"/>
      <c r="W360" s="161"/>
      <c r="X360" s="161"/>
      <c r="Y360" s="151"/>
      <c r="Z360" s="151"/>
      <c r="AA360" s="151"/>
      <c r="AB360" s="151"/>
      <c r="AC360" s="151"/>
      <c r="AD360" s="151"/>
      <c r="AE360" s="151"/>
      <c r="AF360" s="151"/>
      <c r="AG360" s="151" t="s">
        <v>166</v>
      </c>
      <c r="AH360" s="151">
        <v>0</v>
      </c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 x14ac:dyDescent="0.2">
      <c r="A361" s="158"/>
      <c r="B361" s="159"/>
      <c r="C361" s="196" t="s">
        <v>609</v>
      </c>
      <c r="D361" s="189"/>
      <c r="E361" s="190">
        <v>91.41</v>
      </c>
      <c r="F361" s="161"/>
      <c r="G361" s="161"/>
      <c r="H361" s="161"/>
      <c r="I361" s="161"/>
      <c r="J361" s="161"/>
      <c r="K361" s="161"/>
      <c r="L361" s="161"/>
      <c r="M361" s="161"/>
      <c r="N361" s="161"/>
      <c r="O361" s="161"/>
      <c r="P361" s="161"/>
      <c r="Q361" s="161"/>
      <c r="R361" s="161"/>
      <c r="S361" s="161"/>
      <c r="T361" s="161"/>
      <c r="U361" s="161"/>
      <c r="V361" s="161"/>
      <c r="W361" s="161"/>
      <c r="X361" s="161"/>
      <c r="Y361" s="151"/>
      <c r="Z361" s="151"/>
      <c r="AA361" s="151"/>
      <c r="AB361" s="151"/>
      <c r="AC361" s="151"/>
      <c r="AD361" s="151"/>
      <c r="AE361" s="151"/>
      <c r="AF361" s="151"/>
      <c r="AG361" s="151" t="s">
        <v>166</v>
      </c>
      <c r="AH361" s="151">
        <v>5</v>
      </c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 x14ac:dyDescent="0.2">
      <c r="A362" s="158"/>
      <c r="B362" s="159"/>
      <c r="C362" s="196" t="s">
        <v>610</v>
      </c>
      <c r="D362" s="189"/>
      <c r="E362" s="190">
        <v>420</v>
      </c>
      <c r="F362" s="161"/>
      <c r="G362" s="161"/>
      <c r="H362" s="161"/>
      <c r="I362" s="161"/>
      <c r="J362" s="161"/>
      <c r="K362" s="161"/>
      <c r="L362" s="161"/>
      <c r="M362" s="161"/>
      <c r="N362" s="161"/>
      <c r="O362" s="161"/>
      <c r="P362" s="161"/>
      <c r="Q362" s="161"/>
      <c r="R362" s="161"/>
      <c r="S362" s="161"/>
      <c r="T362" s="161"/>
      <c r="U362" s="161"/>
      <c r="V362" s="161"/>
      <c r="W362" s="161"/>
      <c r="X362" s="161"/>
      <c r="Y362" s="151"/>
      <c r="Z362" s="151"/>
      <c r="AA362" s="151"/>
      <c r="AB362" s="151"/>
      <c r="AC362" s="151"/>
      <c r="AD362" s="151"/>
      <c r="AE362" s="151"/>
      <c r="AF362" s="151"/>
      <c r="AG362" s="151" t="s">
        <v>166</v>
      </c>
      <c r="AH362" s="151">
        <v>0</v>
      </c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">
      <c r="A363" s="158"/>
      <c r="B363" s="159"/>
      <c r="C363" s="196" t="s">
        <v>611</v>
      </c>
      <c r="D363" s="189"/>
      <c r="E363" s="190"/>
      <c r="F363" s="161"/>
      <c r="G363" s="161"/>
      <c r="H363" s="161"/>
      <c r="I363" s="161"/>
      <c r="J363" s="161"/>
      <c r="K363" s="161"/>
      <c r="L363" s="161"/>
      <c r="M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61"/>
      <c r="Y363" s="151"/>
      <c r="Z363" s="151"/>
      <c r="AA363" s="151"/>
      <c r="AB363" s="151"/>
      <c r="AC363" s="151"/>
      <c r="AD363" s="151"/>
      <c r="AE363" s="151"/>
      <c r="AF363" s="151"/>
      <c r="AG363" s="151" t="s">
        <v>166</v>
      </c>
      <c r="AH363" s="151">
        <v>0</v>
      </c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 x14ac:dyDescent="0.2">
      <c r="A364" s="170">
        <v>128</v>
      </c>
      <c r="B364" s="171" t="s">
        <v>612</v>
      </c>
      <c r="C364" s="185" t="s">
        <v>613</v>
      </c>
      <c r="D364" s="172" t="s">
        <v>162</v>
      </c>
      <c r="E364" s="173">
        <v>364.34</v>
      </c>
      <c r="F364" s="174"/>
      <c r="G364" s="175">
        <f>ROUND(E364*F364,2)</f>
        <v>0</v>
      </c>
      <c r="H364" s="162"/>
      <c r="I364" s="161">
        <f>ROUND(E364*H364,2)</f>
        <v>0</v>
      </c>
      <c r="J364" s="162"/>
      <c r="K364" s="161">
        <f>ROUND(E364*J364,2)</f>
        <v>0</v>
      </c>
      <c r="L364" s="161">
        <v>21</v>
      </c>
      <c r="M364" s="161">
        <f>G364*(1+L364/100)</f>
        <v>0</v>
      </c>
      <c r="N364" s="161">
        <v>0</v>
      </c>
      <c r="O364" s="161">
        <f>ROUND(E364*N364,2)</f>
        <v>0</v>
      </c>
      <c r="P364" s="161">
        <v>0</v>
      </c>
      <c r="Q364" s="161">
        <f>ROUND(E364*P364,2)</f>
        <v>0</v>
      </c>
      <c r="R364" s="161"/>
      <c r="S364" s="161" t="s">
        <v>128</v>
      </c>
      <c r="T364" s="161" t="s">
        <v>155</v>
      </c>
      <c r="U364" s="161">
        <v>1.35E-2</v>
      </c>
      <c r="V364" s="161">
        <f>ROUND(E364*U364,2)</f>
        <v>4.92</v>
      </c>
      <c r="W364" s="161"/>
      <c r="X364" s="161" t="s">
        <v>163</v>
      </c>
      <c r="Y364" s="151"/>
      <c r="Z364" s="151"/>
      <c r="AA364" s="151"/>
      <c r="AB364" s="151"/>
      <c r="AC364" s="151"/>
      <c r="AD364" s="151"/>
      <c r="AE364" s="151"/>
      <c r="AF364" s="151"/>
      <c r="AG364" s="151" t="s">
        <v>164</v>
      </c>
      <c r="AH364" s="151"/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 x14ac:dyDescent="0.2">
      <c r="A365" s="158"/>
      <c r="B365" s="159"/>
      <c r="C365" s="196" t="s">
        <v>614</v>
      </c>
      <c r="D365" s="189"/>
      <c r="E365" s="190">
        <v>244.34</v>
      </c>
      <c r="F365" s="161"/>
      <c r="G365" s="161"/>
      <c r="H365" s="161"/>
      <c r="I365" s="161"/>
      <c r="J365" s="161"/>
      <c r="K365" s="161"/>
      <c r="L365" s="161"/>
      <c r="M365" s="161"/>
      <c r="N365" s="161"/>
      <c r="O365" s="161"/>
      <c r="P365" s="161"/>
      <c r="Q365" s="161"/>
      <c r="R365" s="161"/>
      <c r="S365" s="161"/>
      <c r="T365" s="161"/>
      <c r="U365" s="161"/>
      <c r="V365" s="161"/>
      <c r="W365" s="161"/>
      <c r="X365" s="161"/>
      <c r="Y365" s="151"/>
      <c r="Z365" s="151"/>
      <c r="AA365" s="151"/>
      <c r="AB365" s="151"/>
      <c r="AC365" s="151"/>
      <c r="AD365" s="151"/>
      <c r="AE365" s="151"/>
      <c r="AF365" s="151"/>
      <c r="AG365" s="151" t="s">
        <v>166</v>
      </c>
      <c r="AH365" s="151">
        <v>0</v>
      </c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">
      <c r="A366" s="158"/>
      <c r="B366" s="159"/>
      <c r="C366" s="196" t="s">
        <v>615</v>
      </c>
      <c r="D366" s="189"/>
      <c r="E366" s="190">
        <v>120</v>
      </c>
      <c r="F366" s="161"/>
      <c r="G366" s="161"/>
      <c r="H366" s="161"/>
      <c r="I366" s="161"/>
      <c r="J366" s="161"/>
      <c r="K366" s="161"/>
      <c r="L366" s="161"/>
      <c r="M366" s="161"/>
      <c r="N366" s="161"/>
      <c r="O366" s="161"/>
      <c r="P366" s="161"/>
      <c r="Q366" s="161"/>
      <c r="R366" s="161"/>
      <c r="S366" s="161"/>
      <c r="T366" s="161"/>
      <c r="U366" s="161"/>
      <c r="V366" s="161"/>
      <c r="W366" s="161"/>
      <c r="X366" s="161"/>
      <c r="Y366" s="151"/>
      <c r="Z366" s="151"/>
      <c r="AA366" s="151"/>
      <c r="AB366" s="151"/>
      <c r="AC366" s="151"/>
      <c r="AD366" s="151"/>
      <c r="AE366" s="151"/>
      <c r="AF366" s="151"/>
      <c r="AG366" s="151" t="s">
        <v>166</v>
      </c>
      <c r="AH366" s="151">
        <v>0</v>
      </c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">
      <c r="A367" s="170">
        <v>129</v>
      </c>
      <c r="B367" s="171" t="s">
        <v>616</v>
      </c>
      <c r="C367" s="185" t="s">
        <v>617</v>
      </c>
      <c r="D367" s="172" t="s">
        <v>162</v>
      </c>
      <c r="E367" s="173">
        <v>711.41</v>
      </c>
      <c r="F367" s="174"/>
      <c r="G367" s="175">
        <f>ROUND(E367*F367,2)</f>
        <v>0</v>
      </c>
      <c r="H367" s="162"/>
      <c r="I367" s="161">
        <f>ROUND(E367*H367,2)</f>
        <v>0</v>
      </c>
      <c r="J367" s="162"/>
      <c r="K367" s="161">
        <f>ROUND(E367*J367,2)</f>
        <v>0</v>
      </c>
      <c r="L367" s="161">
        <v>21</v>
      </c>
      <c r="M367" s="161">
        <f>G367*(1+L367/100)</f>
        <v>0</v>
      </c>
      <c r="N367" s="161">
        <v>4.2000000000000002E-4</v>
      </c>
      <c r="O367" s="161">
        <f>ROUND(E367*N367,2)</f>
        <v>0.3</v>
      </c>
      <c r="P367" s="161">
        <v>0</v>
      </c>
      <c r="Q367" s="161">
        <f>ROUND(E367*P367,2)</f>
        <v>0</v>
      </c>
      <c r="R367" s="161"/>
      <c r="S367" s="161" t="s">
        <v>128</v>
      </c>
      <c r="T367" s="161" t="s">
        <v>128</v>
      </c>
      <c r="U367" s="161">
        <v>0.13439000000000001</v>
      </c>
      <c r="V367" s="161">
        <f>ROUND(E367*U367,2)</f>
        <v>95.61</v>
      </c>
      <c r="W367" s="161"/>
      <c r="X367" s="161" t="s">
        <v>211</v>
      </c>
      <c r="Y367" s="151"/>
      <c r="Z367" s="151"/>
      <c r="AA367" s="151"/>
      <c r="AB367" s="151"/>
      <c r="AC367" s="151"/>
      <c r="AD367" s="151"/>
      <c r="AE367" s="151"/>
      <c r="AF367" s="151"/>
      <c r="AG367" s="151" t="s">
        <v>212</v>
      </c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">
      <c r="A368" s="158"/>
      <c r="B368" s="159"/>
      <c r="C368" s="196" t="s">
        <v>618</v>
      </c>
      <c r="D368" s="189"/>
      <c r="E368" s="190">
        <v>711.41</v>
      </c>
      <c r="F368" s="161"/>
      <c r="G368" s="161"/>
      <c r="H368" s="161"/>
      <c r="I368" s="161"/>
      <c r="J368" s="161"/>
      <c r="K368" s="161"/>
      <c r="L368" s="161"/>
      <c r="M368" s="161"/>
      <c r="N368" s="161"/>
      <c r="O368" s="161"/>
      <c r="P368" s="161"/>
      <c r="Q368" s="161"/>
      <c r="R368" s="161"/>
      <c r="S368" s="161"/>
      <c r="T368" s="161"/>
      <c r="U368" s="161"/>
      <c r="V368" s="161"/>
      <c r="W368" s="161"/>
      <c r="X368" s="161"/>
      <c r="Y368" s="151"/>
      <c r="Z368" s="151"/>
      <c r="AA368" s="151"/>
      <c r="AB368" s="151"/>
      <c r="AC368" s="151"/>
      <c r="AD368" s="151"/>
      <c r="AE368" s="151"/>
      <c r="AF368" s="151"/>
      <c r="AG368" s="151" t="s">
        <v>166</v>
      </c>
      <c r="AH368" s="151">
        <v>5</v>
      </c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1" x14ac:dyDescent="0.2">
      <c r="A369" s="170">
        <v>130</v>
      </c>
      <c r="B369" s="171" t="s">
        <v>619</v>
      </c>
      <c r="C369" s="185" t="s">
        <v>620</v>
      </c>
      <c r="D369" s="172" t="s">
        <v>162</v>
      </c>
      <c r="E369" s="173">
        <v>161.31299999999999</v>
      </c>
      <c r="F369" s="174"/>
      <c r="G369" s="175">
        <f>ROUND(E369*F369,2)</f>
        <v>0</v>
      </c>
      <c r="H369" s="162"/>
      <c r="I369" s="161">
        <f>ROUND(E369*H369,2)</f>
        <v>0</v>
      </c>
      <c r="J369" s="162"/>
      <c r="K369" s="161">
        <f>ROUND(E369*J369,2)</f>
        <v>0</v>
      </c>
      <c r="L369" s="161">
        <v>21</v>
      </c>
      <c r="M369" s="161">
        <f>G369*(1+L369/100)</f>
        <v>0</v>
      </c>
      <c r="N369" s="161">
        <v>4.2000000000000002E-4</v>
      </c>
      <c r="O369" s="161">
        <f>ROUND(E369*N369,2)</f>
        <v>7.0000000000000007E-2</v>
      </c>
      <c r="P369" s="161">
        <v>0</v>
      </c>
      <c r="Q369" s="161">
        <f>ROUND(E369*P369,2)</f>
        <v>0</v>
      </c>
      <c r="R369" s="161"/>
      <c r="S369" s="161" t="s">
        <v>139</v>
      </c>
      <c r="T369" s="161" t="s">
        <v>621</v>
      </c>
      <c r="U369" s="161">
        <v>0.13439000000000001</v>
      </c>
      <c r="V369" s="161">
        <f>ROUND(E369*U369,2)</f>
        <v>21.68</v>
      </c>
      <c r="W369" s="161"/>
      <c r="X369" s="161" t="s">
        <v>211</v>
      </c>
      <c r="Y369" s="151"/>
      <c r="Z369" s="151"/>
      <c r="AA369" s="151"/>
      <c r="AB369" s="151"/>
      <c r="AC369" s="151"/>
      <c r="AD369" s="151"/>
      <c r="AE369" s="151"/>
      <c r="AF369" s="151"/>
      <c r="AG369" s="151" t="s">
        <v>212</v>
      </c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 x14ac:dyDescent="0.2">
      <c r="A370" s="158"/>
      <c r="B370" s="159"/>
      <c r="C370" s="196" t="s">
        <v>258</v>
      </c>
      <c r="D370" s="189"/>
      <c r="E370" s="190">
        <v>161.31299999999999</v>
      </c>
      <c r="F370" s="161"/>
      <c r="G370" s="161"/>
      <c r="H370" s="161"/>
      <c r="I370" s="161"/>
      <c r="J370" s="161"/>
      <c r="K370" s="161"/>
      <c r="L370" s="161"/>
      <c r="M370" s="161"/>
      <c r="N370" s="161"/>
      <c r="O370" s="161"/>
      <c r="P370" s="161"/>
      <c r="Q370" s="161"/>
      <c r="R370" s="161"/>
      <c r="S370" s="161"/>
      <c r="T370" s="161"/>
      <c r="U370" s="161"/>
      <c r="V370" s="161"/>
      <c r="W370" s="161"/>
      <c r="X370" s="161"/>
      <c r="Y370" s="151"/>
      <c r="Z370" s="151"/>
      <c r="AA370" s="151"/>
      <c r="AB370" s="151"/>
      <c r="AC370" s="151"/>
      <c r="AD370" s="151"/>
      <c r="AE370" s="151"/>
      <c r="AF370" s="151"/>
      <c r="AG370" s="151" t="s">
        <v>166</v>
      </c>
      <c r="AH370" s="151">
        <v>0</v>
      </c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x14ac:dyDescent="0.2">
      <c r="A371" s="164" t="s">
        <v>123</v>
      </c>
      <c r="B371" s="165" t="s">
        <v>89</v>
      </c>
      <c r="C371" s="183" t="s">
        <v>90</v>
      </c>
      <c r="D371" s="166"/>
      <c r="E371" s="167"/>
      <c r="F371" s="168"/>
      <c r="G371" s="169">
        <f>SUMIF(AG372:AG379,"&lt;&gt;NOR",G372:G379)</f>
        <v>0</v>
      </c>
      <c r="H371" s="163"/>
      <c r="I371" s="163">
        <f>SUM(I372:I379)</f>
        <v>0</v>
      </c>
      <c r="J371" s="163"/>
      <c r="K371" s="163">
        <f>SUM(K372:K379)</f>
        <v>0</v>
      </c>
      <c r="L371" s="163"/>
      <c r="M371" s="163">
        <f>SUM(M372:M379)</f>
        <v>0</v>
      </c>
      <c r="N371" s="163"/>
      <c r="O371" s="163">
        <f>SUM(O372:O379)</f>
        <v>0.64</v>
      </c>
      <c r="P371" s="163"/>
      <c r="Q371" s="163">
        <f>SUM(Q372:Q379)</f>
        <v>0</v>
      </c>
      <c r="R371" s="163"/>
      <c r="S371" s="163"/>
      <c r="T371" s="163"/>
      <c r="U371" s="163"/>
      <c r="V371" s="163">
        <f>SUM(V372:V379)</f>
        <v>109.87</v>
      </c>
      <c r="W371" s="163"/>
      <c r="X371" s="163"/>
      <c r="AG371" t="s">
        <v>124</v>
      </c>
    </row>
    <row r="372" spans="1:60" ht="22.5" outlineLevel="1" x14ac:dyDescent="0.2">
      <c r="A372" s="176">
        <v>131</v>
      </c>
      <c r="B372" s="177" t="s">
        <v>622</v>
      </c>
      <c r="C372" s="184" t="s">
        <v>623</v>
      </c>
      <c r="D372" s="178" t="s">
        <v>362</v>
      </c>
      <c r="E372" s="179">
        <v>16</v>
      </c>
      <c r="F372" s="180"/>
      <c r="G372" s="181">
        <f>ROUND(E372*F372,2)</f>
        <v>0</v>
      </c>
      <c r="H372" s="162"/>
      <c r="I372" s="161">
        <f>ROUND(E372*H372,2)</f>
        <v>0</v>
      </c>
      <c r="J372" s="162"/>
      <c r="K372" s="161">
        <f>ROUND(E372*J372,2)</f>
        <v>0</v>
      </c>
      <c r="L372" s="161">
        <v>21</v>
      </c>
      <c r="M372" s="161">
        <f>G372*(1+L372/100)</f>
        <v>0</v>
      </c>
      <c r="N372" s="161">
        <v>1.2200000000000001E-2</v>
      </c>
      <c r="O372" s="161">
        <f>ROUND(E372*N372,2)</f>
        <v>0.2</v>
      </c>
      <c r="P372" s="161">
        <v>0</v>
      </c>
      <c r="Q372" s="161">
        <f>ROUND(E372*P372,2)</f>
        <v>0</v>
      </c>
      <c r="R372" s="161"/>
      <c r="S372" s="161" t="s">
        <v>139</v>
      </c>
      <c r="T372" s="161" t="s">
        <v>155</v>
      </c>
      <c r="U372" s="161">
        <v>2.113</v>
      </c>
      <c r="V372" s="161">
        <f>ROUND(E372*U372,2)</f>
        <v>33.81</v>
      </c>
      <c r="W372" s="161"/>
      <c r="X372" s="161" t="s">
        <v>163</v>
      </c>
      <c r="Y372" s="151"/>
      <c r="Z372" s="151"/>
      <c r="AA372" s="151"/>
      <c r="AB372" s="151"/>
      <c r="AC372" s="151"/>
      <c r="AD372" s="151"/>
      <c r="AE372" s="151"/>
      <c r="AF372" s="151"/>
      <c r="AG372" s="151" t="s">
        <v>164</v>
      </c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ht="22.5" outlineLevel="1" x14ac:dyDescent="0.2">
      <c r="A373" s="176">
        <v>132</v>
      </c>
      <c r="B373" s="177" t="s">
        <v>624</v>
      </c>
      <c r="C373" s="184" t="s">
        <v>625</v>
      </c>
      <c r="D373" s="178" t="s">
        <v>362</v>
      </c>
      <c r="E373" s="179">
        <v>7</v>
      </c>
      <c r="F373" s="180"/>
      <c r="G373" s="181">
        <f>ROUND(E373*F373,2)</f>
        <v>0</v>
      </c>
      <c r="H373" s="162"/>
      <c r="I373" s="161">
        <f>ROUND(E373*H373,2)</f>
        <v>0</v>
      </c>
      <c r="J373" s="162"/>
      <c r="K373" s="161">
        <f>ROUND(E373*J373,2)</f>
        <v>0</v>
      </c>
      <c r="L373" s="161">
        <v>21</v>
      </c>
      <c r="M373" s="161">
        <f>G373*(1+L373/100)</f>
        <v>0</v>
      </c>
      <c r="N373" s="161">
        <v>1.2200000000000001E-2</v>
      </c>
      <c r="O373" s="161">
        <f>ROUND(E373*N373,2)</f>
        <v>0.09</v>
      </c>
      <c r="P373" s="161">
        <v>0</v>
      </c>
      <c r="Q373" s="161">
        <f>ROUND(E373*P373,2)</f>
        <v>0</v>
      </c>
      <c r="R373" s="161"/>
      <c r="S373" s="161" t="s">
        <v>139</v>
      </c>
      <c r="T373" s="161" t="s">
        <v>155</v>
      </c>
      <c r="U373" s="161">
        <v>2.113</v>
      </c>
      <c r="V373" s="161">
        <f>ROUND(E373*U373,2)</f>
        <v>14.79</v>
      </c>
      <c r="W373" s="161"/>
      <c r="X373" s="161" t="s">
        <v>163</v>
      </c>
      <c r="Y373" s="151"/>
      <c r="Z373" s="151"/>
      <c r="AA373" s="151"/>
      <c r="AB373" s="151"/>
      <c r="AC373" s="151"/>
      <c r="AD373" s="151"/>
      <c r="AE373" s="151"/>
      <c r="AF373" s="151"/>
      <c r="AG373" s="151" t="s">
        <v>164</v>
      </c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ht="22.5" outlineLevel="1" x14ac:dyDescent="0.2">
      <c r="A374" s="170">
        <v>133</v>
      </c>
      <c r="B374" s="171" t="s">
        <v>626</v>
      </c>
      <c r="C374" s="185" t="s">
        <v>627</v>
      </c>
      <c r="D374" s="172" t="s">
        <v>362</v>
      </c>
      <c r="E374" s="173">
        <v>1</v>
      </c>
      <c r="F374" s="174"/>
      <c r="G374" s="175">
        <f>ROUND(E374*F374,2)</f>
        <v>0</v>
      </c>
      <c r="H374" s="162"/>
      <c r="I374" s="161">
        <f>ROUND(E374*H374,2)</f>
        <v>0</v>
      </c>
      <c r="J374" s="162"/>
      <c r="K374" s="161">
        <f>ROUND(E374*J374,2)</f>
        <v>0</v>
      </c>
      <c r="L374" s="161">
        <v>21</v>
      </c>
      <c r="M374" s="161">
        <f>G374*(1+L374/100)</f>
        <v>0</v>
      </c>
      <c r="N374" s="161">
        <v>1.2200000000000001E-2</v>
      </c>
      <c r="O374" s="161">
        <f>ROUND(E374*N374,2)</f>
        <v>0.01</v>
      </c>
      <c r="P374" s="161">
        <v>0</v>
      </c>
      <c r="Q374" s="161">
        <f>ROUND(E374*P374,2)</f>
        <v>0</v>
      </c>
      <c r="R374" s="161"/>
      <c r="S374" s="161" t="s">
        <v>139</v>
      </c>
      <c r="T374" s="161" t="s">
        <v>155</v>
      </c>
      <c r="U374" s="161">
        <v>2.113</v>
      </c>
      <c r="V374" s="161">
        <f>ROUND(E374*U374,2)</f>
        <v>2.11</v>
      </c>
      <c r="W374" s="161"/>
      <c r="X374" s="161" t="s">
        <v>163</v>
      </c>
      <c r="Y374" s="151"/>
      <c r="Z374" s="151"/>
      <c r="AA374" s="151"/>
      <c r="AB374" s="151"/>
      <c r="AC374" s="151"/>
      <c r="AD374" s="151"/>
      <c r="AE374" s="151"/>
      <c r="AF374" s="151"/>
      <c r="AG374" s="151" t="s">
        <v>164</v>
      </c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 x14ac:dyDescent="0.2">
      <c r="A375" s="158"/>
      <c r="B375" s="159"/>
      <c r="C375" s="196" t="s">
        <v>628</v>
      </c>
      <c r="D375" s="189"/>
      <c r="E375" s="190">
        <v>1</v>
      </c>
      <c r="F375" s="161"/>
      <c r="G375" s="161"/>
      <c r="H375" s="161"/>
      <c r="I375" s="161"/>
      <c r="J375" s="161"/>
      <c r="K375" s="161"/>
      <c r="L375" s="161"/>
      <c r="M375" s="161"/>
      <c r="N375" s="161"/>
      <c r="O375" s="161"/>
      <c r="P375" s="161"/>
      <c r="Q375" s="161"/>
      <c r="R375" s="161"/>
      <c r="S375" s="161"/>
      <c r="T375" s="161"/>
      <c r="U375" s="161"/>
      <c r="V375" s="161"/>
      <c r="W375" s="161"/>
      <c r="X375" s="161"/>
      <c r="Y375" s="151"/>
      <c r="Z375" s="151"/>
      <c r="AA375" s="151"/>
      <c r="AB375" s="151"/>
      <c r="AC375" s="151"/>
      <c r="AD375" s="151"/>
      <c r="AE375" s="151"/>
      <c r="AF375" s="151"/>
      <c r="AG375" s="151" t="s">
        <v>166</v>
      </c>
      <c r="AH375" s="151">
        <v>0</v>
      </c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outlineLevel="1" x14ac:dyDescent="0.2">
      <c r="A376" s="170">
        <v>134</v>
      </c>
      <c r="B376" s="171" t="s">
        <v>629</v>
      </c>
      <c r="C376" s="185" t="s">
        <v>630</v>
      </c>
      <c r="D376" s="172" t="s">
        <v>362</v>
      </c>
      <c r="E376" s="173">
        <v>20</v>
      </c>
      <c r="F376" s="174"/>
      <c r="G376" s="175">
        <f>ROUND(E376*F376,2)</f>
        <v>0</v>
      </c>
      <c r="H376" s="162"/>
      <c r="I376" s="161">
        <f>ROUND(E376*H376,2)</f>
        <v>0</v>
      </c>
      <c r="J376" s="162"/>
      <c r="K376" s="161">
        <f>ROUND(E376*J376,2)</f>
        <v>0</v>
      </c>
      <c r="L376" s="161">
        <v>21</v>
      </c>
      <c r="M376" s="161">
        <f>G376*(1+L376/100)</f>
        <v>0</v>
      </c>
      <c r="N376" s="161">
        <v>1.2200000000000001E-2</v>
      </c>
      <c r="O376" s="161">
        <f>ROUND(E376*N376,2)</f>
        <v>0.24</v>
      </c>
      <c r="P376" s="161">
        <v>0</v>
      </c>
      <c r="Q376" s="161">
        <f>ROUND(E376*P376,2)</f>
        <v>0</v>
      </c>
      <c r="R376" s="161"/>
      <c r="S376" s="161" t="s">
        <v>139</v>
      </c>
      <c r="T376" s="161" t="s">
        <v>155</v>
      </c>
      <c r="U376" s="161">
        <v>2.113</v>
      </c>
      <c r="V376" s="161">
        <f>ROUND(E376*U376,2)</f>
        <v>42.26</v>
      </c>
      <c r="W376" s="161"/>
      <c r="X376" s="161" t="s">
        <v>163</v>
      </c>
      <c r="Y376" s="151"/>
      <c r="Z376" s="151"/>
      <c r="AA376" s="151"/>
      <c r="AB376" s="151"/>
      <c r="AC376" s="151"/>
      <c r="AD376" s="151"/>
      <c r="AE376" s="151"/>
      <c r="AF376" s="151"/>
      <c r="AG376" s="151" t="s">
        <v>164</v>
      </c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 x14ac:dyDescent="0.2">
      <c r="A377" s="158"/>
      <c r="B377" s="159"/>
      <c r="C377" s="196" t="s">
        <v>631</v>
      </c>
      <c r="D377" s="189"/>
      <c r="E377" s="190">
        <v>20</v>
      </c>
      <c r="F377" s="161"/>
      <c r="G377" s="161"/>
      <c r="H377" s="161"/>
      <c r="I377" s="161"/>
      <c r="J377" s="161"/>
      <c r="K377" s="161"/>
      <c r="L377" s="161"/>
      <c r="M377" s="161"/>
      <c r="N377" s="161"/>
      <c r="O377" s="161"/>
      <c r="P377" s="161"/>
      <c r="Q377" s="161"/>
      <c r="R377" s="161"/>
      <c r="S377" s="161"/>
      <c r="T377" s="161"/>
      <c r="U377" s="161"/>
      <c r="V377" s="161"/>
      <c r="W377" s="161"/>
      <c r="X377" s="161"/>
      <c r="Y377" s="151"/>
      <c r="Z377" s="151"/>
      <c r="AA377" s="151"/>
      <c r="AB377" s="151"/>
      <c r="AC377" s="151"/>
      <c r="AD377" s="151"/>
      <c r="AE377" s="151"/>
      <c r="AF377" s="151"/>
      <c r="AG377" s="151" t="s">
        <v>166</v>
      </c>
      <c r="AH377" s="151">
        <v>0</v>
      </c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outlineLevel="1" x14ac:dyDescent="0.2">
      <c r="A378" s="170">
        <v>135</v>
      </c>
      <c r="B378" s="171" t="s">
        <v>632</v>
      </c>
      <c r="C378" s="185" t="s">
        <v>630</v>
      </c>
      <c r="D378" s="172" t="s">
        <v>362</v>
      </c>
      <c r="E378" s="173">
        <v>8</v>
      </c>
      <c r="F378" s="174"/>
      <c r="G378" s="175">
        <f>ROUND(E378*F378,2)</f>
        <v>0</v>
      </c>
      <c r="H378" s="162"/>
      <c r="I378" s="161">
        <f>ROUND(E378*H378,2)</f>
        <v>0</v>
      </c>
      <c r="J378" s="162"/>
      <c r="K378" s="161">
        <f>ROUND(E378*J378,2)</f>
        <v>0</v>
      </c>
      <c r="L378" s="161">
        <v>21</v>
      </c>
      <c r="M378" s="161">
        <f>G378*(1+L378/100)</f>
        <v>0</v>
      </c>
      <c r="N378" s="161">
        <v>1.2200000000000001E-2</v>
      </c>
      <c r="O378" s="161">
        <f>ROUND(E378*N378,2)</f>
        <v>0.1</v>
      </c>
      <c r="P378" s="161">
        <v>0</v>
      </c>
      <c r="Q378" s="161">
        <f>ROUND(E378*P378,2)</f>
        <v>0</v>
      </c>
      <c r="R378" s="161"/>
      <c r="S378" s="161" t="s">
        <v>139</v>
      </c>
      <c r="T378" s="161" t="s">
        <v>155</v>
      </c>
      <c r="U378" s="161">
        <v>2.113</v>
      </c>
      <c r="V378" s="161">
        <f>ROUND(E378*U378,2)</f>
        <v>16.899999999999999</v>
      </c>
      <c r="W378" s="161"/>
      <c r="X378" s="161" t="s">
        <v>163</v>
      </c>
      <c r="Y378" s="151"/>
      <c r="Z378" s="151"/>
      <c r="AA378" s="151"/>
      <c r="AB378" s="151"/>
      <c r="AC378" s="151"/>
      <c r="AD378" s="151"/>
      <c r="AE378" s="151"/>
      <c r="AF378" s="151"/>
      <c r="AG378" s="151" t="s">
        <v>164</v>
      </c>
      <c r="AH378" s="151"/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 x14ac:dyDescent="0.2">
      <c r="A379" s="158"/>
      <c r="B379" s="159"/>
      <c r="C379" s="196" t="s">
        <v>633</v>
      </c>
      <c r="D379" s="189"/>
      <c r="E379" s="190">
        <v>8</v>
      </c>
      <c r="F379" s="161"/>
      <c r="G379" s="161"/>
      <c r="H379" s="161"/>
      <c r="I379" s="161"/>
      <c r="J379" s="161"/>
      <c r="K379" s="161"/>
      <c r="L379" s="161"/>
      <c r="M379" s="161"/>
      <c r="N379" s="161"/>
      <c r="O379" s="161"/>
      <c r="P379" s="161"/>
      <c r="Q379" s="161"/>
      <c r="R379" s="161"/>
      <c r="S379" s="161"/>
      <c r="T379" s="161"/>
      <c r="U379" s="161"/>
      <c r="V379" s="161"/>
      <c r="W379" s="161"/>
      <c r="X379" s="161"/>
      <c r="Y379" s="151"/>
      <c r="Z379" s="151"/>
      <c r="AA379" s="151"/>
      <c r="AB379" s="151"/>
      <c r="AC379" s="151"/>
      <c r="AD379" s="151"/>
      <c r="AE379" s="151"/>
      <c r="AF379" s="151"/>
      <c r="AG379" s="151" t="s">
        <v>166</v>
      </c>
      <c r="AH379" s="151">
        <v>0</v>
      </c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x14ac:dyDescent="0.2">
      <c r="A380" s="164" t="s">
        <v>123</v>
      </c>
      <c r="B380" s="165" t="s">
        <v>91</v>
      </c>
      <c r="C380" s="183" t="s">
        <v>92</v>
      </c>
      <c r="D380" s="166"/>
      <c r="E380" s="167"/>
      <c r="F380" s="168"/>
      <c r="G380" s="169">
        <f>SUMIF(AG381:AG384,"&lt;&gt;NOR",G381:G384)</f>
        <v>0</v>
      </c>
      <c r="H380" s="163"/>
      <c r="I380" s="163">
        <f>SUM(I381:I384)</f>
        <v>0</v>
      </c>
      <c r="J380" s="163"/>
      <c r="K380" s="163">
        <f>SUM(K381:K384)</f>
        <v>0</v>
      </c>
      <c r="L380" s="163"/>
      <c r="M380" s="163">
        <f>SUM(M381:M384)</f>
        <v>0</v>
      </c>
      <c r="N380" s="163"/>
      <c r="O380" s="163">
        <f>SUM(O381:O384)</f>
        <v>0</v>
      </c>
      <c r="P380" s="163"/>
      <c r="Q380" s="163">
        <f>SUM(Q381:Q384)</f>
        <v>0</v>
      </c>
      <c r="R380" s="163"/>
      <c r="S380" s="163"/>
      <c r="T380" s="163"/>
      <c r="U380" s="163"/>
      <c r="V380" s="163">
        <f>SUM(V381:V384)</f>
        <v>0</v>
      </c>
      <c r="W380" s="163"/>
      <c r="X380" s="163"/>
      <c r="AG380" t="s">
        <v>124</v>
      </c>
    </row>
    <row r="381" spans="1:60" ht="22.5" outlineLevel="1" x14ac:dyDescent="0.2">
      <c r="A381" s="176">
        <v>136</v>
      </c>
      <c r="B381" s="177" t="s">
        <v>634</v>
      </c>
      <c r="C381" s="184" t="s">
        <v>635</v>
      </c>
      <c r="D381" s="178" t="s">
        <v>138</v>
      </c>
      <c r="E381" s="179">
        <v>1</v>
      </c>
      <c r="F381" s="180"/>
      <c r="G381" s="181">
        <f>ROUND(E381*F381,2)</f>
        <v>0</v>
      </c>
      <c r="H381" s="162"/>
      <c r="I381" s="161">
        <f>ROUND(E381*H381,2)</f>
        <v>0</v>
      </c>
      <c r="J381" s="162"/>
      <c r="K381" s="161">
        <f>ROUND(E381*J381,2)</f>
        <v>0</v>
      </c>
      <c r="L381" s="161">
        <v>21</v>
      </c>
      <c r="M381" s="161">
        <f>G381*(1+L381/100)</f>
        <v>0</v>
      </c>
      <c r="N381" s="161">
        <v>0</v>
      </c>
      <c r="O381" s="161">
        <f>ROUND(E381*N381,2)</f>
        <v>0</v>
      </c>
      <c r="P381" s="161">
        <v>0</v>
      </c>
      <c r="Q381" s="161">
        <f>ROUND(E381*P381,2)</f>
        <v>0</v>
      </c>
      <c r="R381" s="161"/>
      <c r="S381" s="161" t="s">
        <v>139</v>
      </c>
      <c r="T381" s="161" t="s">
        <v>129</v>
      </c>
      <c r="U381" s="161">
        <v>0</v>
      </c>
      <c r="V381" s="161">
        <f>ROUND(E381*U381,2)</f>
        <v>0</v>
      </c>
      <c r="W381" s="161"/>
      <c r="X381" s="161" t="s">
        <v>163</v>
      </c>
      <c r="Y381" s="151"/>
      <c r="Z381" s="151"/>
      <c r="AA381" s="151"/>
      <c r="AB381" s="151"/>
      <c r="AC381" s="151"/>
      <c r="AD381" s="151"/>
      <c r="AE381" s="151"/>
      <c r="AF381" s="151"/>
      <c r="AG381" s="151" t="s">
        <v>164</v>
      </c>
      <c r="AH381" s="151"/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ht="22.5" outlineLevel="1" x14ac:dyDescent="0.2">
      <c r="A382" s="176">
        <v>137</v>
      </c>
      <c r="B382" s="177" t="s">
        <v>636</v>
      </c>
      <c r="C382" s="184" t="s">
        <v>637</v>
      </c>
      <c r="D382" s="178" t="s">
        <v>138</v>
      </c>
      <c r="E382" s="179">
        <v>1</v>
      </c>
      <c r="F382" s="180"/>
      <c r="G382" s="181">
        <f>ROUND(E382*F382,2)</f>
        <v>0</v>
      </c>
      <c r="H382" s="162"/>
      <c r="I382" s="161">
        <f>ROUND(E382*H382,2)</f>
        <v>0</v>
      </c>
      <c r="J382" s="162"/>
      <c r="K382" s="161">
        <f>ROUND(E382*J382,2)</f>
        <v>0</v>
      </c>
      <c r="L382" s="161">
        <v>21</v>
      </c>
      <c r="M382" s="161">
        <f>G382*(1+L382/100)</f>
        <v>0</v>
      </c>
      <c r="N382" s="161">
        <v>0</v>
      </c>
      <c r="O382" s="161">
        <f>ROUND(E382*N382,2)</f>
        <v>0</v>
      </c>
      <c r="P382" s="161">
        <v>0</v>
      </c>
      <c r="Q382" s="161">
        <f>ROUND(E382*P382,2)</f>
        <v>0</v>
      </c>
      <c r="R382" s="161"/>
      <c r="S382" s="161" t="s">
        <v>139</v>
      </c>
      <c r="T382" s="161" t="s">
        <v>129</v>
      </c>
      <c r="U382" s="161">
        <v>0</v>
      </c>
      <c r="V382" s="161">
        <f>ROUND(E382*U382,2)</f>
        <v>0</v>
      </c>
      <c r="W382" s="161"/>
      <c r="X382" s="161" t="s">
        <v>163</v>
      </c>
      <c r="Y382" s="151"/>
      <c r="Z382" s="151"/>
      <c r="AA382" s="151"/>
      <c r="AB382" s="151"/>
      <c r="AC382" s="151"/>
      <c r="AD382" s="151"/>
      <c r="AE382" s="151"/>
      <c r="AF382" s="151"/>
      <c r="AG382" s="151" t="s">
        <v>164</v>
      </c>
      <c r="AH382" s="151"/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ht="22.5" outlineLevel="1" x14ac:dyDescent="0.2">
      <c r="A383" s="176">
        <v>138</v>
      </c>
      <c r="B383" s="177" t="s">
        <v>638</v>
      </c>
      <c r="C383" s="184" t="s">
        <v>639</v>
      </c>
      <c r="D383" s="178" t="s">
        <v>138</v>
      </c>
      <c r="E383" s="179">
        <v>1</v>
      </c>
      <c r="F383" s="180"/>
      <c r="G383" s="181">
        <f>ROUND(E383*F383,2)</f>
        <v>0</v>
      </c>
      <c r="H383" s="162"/>
      <c r="I383" s="161">
        <f>ROUND(E383*H383,2)</f>
        <v>0</v>
      </c>
      <c r="J383" s="162"/>
      <c r="K383" s="161">
        <f>ROUND(E383*J383,2)</f>
        <v>0</v>
      </c>
      <c r="L383" s="161">
        <v>21</v>
      </c>
      <c r="M383" s="161">
        <f>G383*(1+L383/100)</f>
        <v>0</v>
      </c>
      <c r="N383" s="161">
        <v>0</v>
      </c>
      <c r="O383" s="161">
        <f>ROUND(E383*N383,2)</f>
        <v>0</v>
      </c>
      <c r="P383" s="161">
        <v>0</v>
      </c>
      <c r="Q383" s="161">
        <f>ROUND(E383*P383,2)</f>
        <v>0</v>
      </c>
      <c r="R383" s="161"/>
      <c r="S383" s="161" t="s">
        <v>139</v>
      </c>
      <c r="T383" s="161" t="s">
        <v>129</v>
      </c>
      <c r="U383" s="161">
        <v>0</v>
      </c>
      <c r="V383" s="161">
        <f>ROUND(E383*U383,2)</f>
        <v>0</v>
      </c>
      <c r="W383" s="161"/>
      <c r="X383" s="161" t="s">
        <v>163</v>
      </c>
      <c r="Y383" s="151"/>
      <c r="Z383" s="151"/>
      <c r="AA383" s="151"/>
      <c r="AB383" s="151"/>
      <c r="AC383" s="151"/>
      <c r="AD383" s="151"/>
      <c r="AE383" s="151"/>
      <c r="AF383" s="151"/>
      <c r="AG383" s="151" t="s">
        <v>164</v>
      </c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1" x14ac:dyDescent="0.2">
      <c r="A384" s="176">
        <v>139</v>
      </c>
      <c r="B384" s="177" t="s">
        <v>640</v>
      </c>
      <c r="C384" s="184" t="s">
        <v>641</v>
      </c>
      <c r="D384" s="178" t="s">
        <v>138</v>
      </c>
      <c r="E384" s="179">
        <v>1</v>
      </c>
      <c r="F384" s="180"/>
      <c r="G384" s="181">
        <f>ROUND(E384*F384,2)</f>
        <v>0</v>
      </c>
      <c r="H384" s="162"/>
      <c r="I384" s="161">
        <f>ROUND(E384*H384,2)</f>
        <v>0</v>
      </c>
      <c r="J384" s="162"/>
      <c r="K384" s="161">
        <f>ROUND(E384*J384,2)</f>
        <v>0</v>
      </c>
      <c r="L384" s="161">
        <v>21</v>
      </c>
      <c r="M384" s="161">
        <f>G384*(1+L384/100)</f>
        <v>0</v>
      </c>
      <c r="N384" s="161">
        <v>0</v>
      </c>
      <c r="O384" s="161">
        <f>ROUND(E384*N384,2)</f>
        <v>0</v>
      </c>
      <c r="P384" s="161">
        <v>0</v>
      </c>
      <c r="Q384" s="161">
        <f>ROUND(E384*P384,2)</f>
        <v>0</v>
      </c>
      <c r="R384" s="161"/>
      <c r="S384" s="161" t="s">
        <v>139</v>
      </c>
      <c r="T384" s="161" t="s">
        <v>129</v>
      </c>
      <c r="U384" s="161">
        <v>0</v>
      </c>
      <c r="V384" s="161">
        <f>ROUND(E384*U384,2)</f>
        <v>0</v>
      </c>
      <c r="W384" s="161"/>
      <c r="X384" s="161" t="s">
        <v>163</v>
      </c>
      <c r="Y384" s="151"/>
      <c r="Z384" s="151"/>
      <c r="AA384" s="151"/>
      <c r="AB384" s="151"/>
      <c r="AC384" s="151"/>
      <c r="AD384" s="151"/>
      <c r="AE384" s="151"/>
      <c r="AF384" s="151"/>
      <c r="AG384" s="151" t="s">
        <v>164</v>
      </c>
      <c r="AH384" s="151"/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x14ac:dyDescent="0.2">
      <c r="A385" s="164" t="s">
        <v>123</v>
      </c>
      <c r="B385" s="165" t="s">
        <v>93</v>
      </c>
      <c r="C385" s="183" t="s">
        <v>94</v>
      </c>
      <c r="D385" s="166"/>
      <c r="E385" s="167"/>
      <c r="F385" s="168"/>
      <c r="G385" s="169">
        <f>SUMIF(AG386:AG391,"&lt;&gt;NOR",G386:G391)</f>
        <v>0</v>
      </c>
      <c r="H385" s="163"/>
      <c r="I385" s="163">
        <f>SUM(I386:I391)</f>
        <v>0</v>
      </c>
      <c r="J385" s="163"/>
      <c r="K385" s="163">
        <f>SUM(K386:K391)</f>
        <v>0</v>
      </c>
      <c r="L385" s="163"/>
      <c r="M385" s="163">
        <f>SUM(M386:M391)</f>
        <v>0</v>
      </c>
      <c r="N385" s="163"/>
      <c r="O385" s="163">
        <f>SUM(O386:O391)</f>
        <v>0</v>
      </c>
      <c r="P385" s="163"/>
      <c r="Q385" s="163">
        <f>SUM(Q386:Q391)</f>
        <v>0</v>
      </c>
      <c r="R385" s="163"/>
      <c r="S385" s="163"/>
      <c r="T385" s="163"/>
      <c r="U385" s="163"/>
      <c r="V385" s="163">
        <f>SUM(V386:V391)</f>
        <v>135.13</v>
      </c>
      <c r="W385" s="163"/>
      <c r="X385" s="163"/>
      <c r="AG385" t="s">
        <v>124</v>
      </c>
    </row>
    <row r="386" spans="1:60" outlineLevel="1" x14ac:dyDescent="0.2">
      <c r="A386" s="176">
        <v>140</v>
      </c>
      <c r="B386" s="177" t="s">
        <v>642</v>
      </c>
      <c r="C386" s="184" t="s">
        <v>643</v>
      </c>
      <c r="D386" s="178" t="s">
        <v>204</v>
      </c>
      <c r="E386" s="179">
        <v>51.148060000000001</v>
      </c>
      <c r="F386" s="180"/>
      <c r="G386" s="181">
        <f t="shared" ref="G386:G391" si="7">ROUND(E386*F386,2)</f>
        <v>0</v>
      </c>
      <c r="H386" s="162"/>
      <c r="I386" s="161">
        <f t="shared" ref="I386:I391" si="8">ROUND(E386*H386,2)</f>
        <v>0</v>
      </c>
      <c r="J386" s="162"/>
      <c r="K386" s="161">
        <f t="shared" ref="K386:K391" si="9">ROUND(E386*J386,2)</f>
        <v>0</v>
      </c>
      <c r="L386" s="161">
        <v>21</v>
      </c>
      <c r="M386" s="161">
        <f t="shared" ref="M386:M391" si="10">G386*(1+L386/100)</f>
        <v>0</v>
      </c>
      <c r="N386" s="161">
        <v>0</v>
      </c>
      <c r="O386" s="161">
        <f t="shared" ref="O386:O391" si="11">ROUND(E386*N386,2)</f>
        <v>0</v>
      </c>
      <c r="P386" s="161">
        <v>0</v>
      </c>
      <c r="Q386" s="161">
        <f t="shared" ref="Q386:Q391" si="12">ROUND(E386*P386,2)</f>
        <v>0</v>
      </c>
      <c r="R386" s="161"/>
      <c r="S386" s="161" t="s">
        <v>128</v>
      </c>
      <c r="T386" s="161" t="s">
        <v>128</v>
      </c>
      <c r="U386" s="161">
        <v>0.27700000000000002</v>
      </c>
      <c r="V386" s="161">
        <f t="shared" ref="V386:V391" si="13">ROUND(E386*U386,2)</f>
        <v>14.17</v>
      </c>
      <c r="W386" s="161"/>
      <c r="X386" s="161" t="s">
        <v>644</v>
      </c>
      <c r="Y386" s="151"/>
      <c r="Z386" s="151"/>
      <c r="AA386" s="151"/>
      <c r="AB386" s="151"/>
      <c r="AC386" s="151"/>
      <c r="AD386" s="151"/>
      <c r="AE386" s="151"/>
      <c r="AF386" s="151"/>
      <c r="AG386" s="151" t="s">
        <v>645</v>
      </c>
      <c r="AH386" s="151"/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 outlineLevel="1" x14ac:dyDescent="0.2">
      <c r="A387" s="176">
        <v>141</v>
      </c>
      <c r="B387" s="177" t="s">
        <v>646</v>
      </c>
      <c r="C387" s="184" t="s">
        <v>647</v>
      </c>
      <c r="D387" s="178" t="s">
        <v>204</v>
      </c>
      <c r="E387" s="179">
        <v>51.148060000000001</v>
      </c>
      <c r="F387" s="180"/>
      <c r="G387" s="181">
        <f t="shared" si="7"/>
        <v>0</v>
      </c>
      <c r="H387" s="162"/>
      <c r="I387" s="161">
        <f t="shared" si="8"/>
        <v>0</v>
      </c>
      <c r="J387" s="162"/>
      <c r="K387" s="161">
        <f t="shared" si="9"/>
        <v>0</v>
      </c>
      <c r="L387" s="161">
        <v>21</v>
      </c>
      <c r="M387" s="161">
        <f t="shared" si="10"/>
        <v>0</v>
      </c>
      <c r="N387" s="161">
        <v>0</v>
      </c>
      <c r="O387" s="161">
        <f t="shared" si="11"/>
        <v>0</v>
      </c>
      <c r="P387" s="161">
        <v>0</v>
      </c>
      <c r="Q387" s="161">
        <f t="shared" si="12"/>
        <v>0</v>
      </c>
      <c r="R387" s="161"/>
      <c r="S387" s="161" t="s">
        <v>128</v>
      </c>
      <c r="T387" s="161" t="s">
        <v>128</v>
      </c>
      <c r="U387" s="161">
        <v>0.93300000000000005</v>
      </c>
      <c r="V387" s="161">
        <f t="shared" si="13"/>
        <v>47.72</v>
      </c>
      <c r="W387" s="161"/>
      <c r="X387" s="161" t="s">
        <v>644</v>
      </c>
      <c r="Y387" s="151"/>
      <c r="Z387" s="151"/>
      <c r="AA387" s="151"/>
      <c r="AB387" s="151"/>
      <c r="AC387" s="151"/>
      <c r="AD387" s="151"/>
      <c r="AE387" s="151"/>
      <c r="AF387" s="151"/>
      <c r="AG387" s="151" t="s">
        <v>645</v>
      </c>
      <c r="AH387" s="151"/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outlineLevel="1" x14ac:dyDescent="0.2">
      <c r="A388" s="176">
        <v>142</v>
      </c>
      <c r="B388" s="177" t="s">
        <v>648</v>
      </c>
      <c r="C388" s="184" t="s">
        <v>649</v>
      </c>
      <c r="D388" s="178" t="s">
        <v>204</v>
      </c>
      <c r="E388" s="179">
        <v>51.148060000000001</v>
      </c>
      <c r="F388" s="180"/>
      <c r="G388" s="181">
        <f t="shared" si="7"/>
        <v>0</v>
      </c>
      <c r="H388" s="162"/>
      <c r="I388" s="161">
        <f t="shared" si="8"/>
        <v>0</v>
      </c>
      <c r="J388" s="162"/>
      <c r="K388" s="161">
        <f t="shared" si="9"/>
        <v>0</v>
      </c>
      <c r="L388" s="161">
        <v>21</v>
      </c>
      <c r="M388" s="161">
        <f t="shared" si="10"/>
        <v>0</v>
      </c>
      <c r="N388" s="161">
        <v>0</v>
      </c>
      <c r="O388" s="161">
        <f t="shared" si="11"/>
        <v>0</v>
      </c>
      <c r="P388" s="161">
        <v>0</v>
      </c>
      <c r="Q388" s="161">
        <f t="shared" si="12"/>
        <v>0</v>
      </c>
      <c r="R388" s="161"/>
      <c r="S388" s="161" t="s">
        <v>128</v>
      </c>
      <c r="T388" s="161" t="s">
        <v>128</v>
      </c>
      <c r="U388" s="161">
        <v>0.49</v>
      </c>
      <c r="V388" s="161">
        <f t="shared" si="13"/>
        <v>25.06</v>
      </c>
      <c r="W388" s="161"/>
      <c r="X388" s="161" t="s">
        <v>644</v>
      </c>
      <c r="Y388" s="151"/>
      <c r="Z388" s="151"/>
      <c r="AA388" s="151"/>
      <c r="AB388" s="151"/>
      <c r="AC388" s="151"/>
      <c r="AD388" s="151"/>
      <c r="AE388" s="151"/>
      <c r="AF388" s="151"/>
      <c r="AG388" s="151" t="s">
        <v>645</v>
      </c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outlineLevel="1" x14ac:dyDescent="0.2">
      <c r="A389" s="176">
        <v>143</v>
      </c>
      <c r="B389" s="177" t="s">
        <v>650</v>
      </c>
      <c r="C389" s="184" t="s">
        <v>651</v>
      </c>
      <c r="D389" s="178" t="s">
        <v>204</v>
      </c>
      <c r="E389" s="179">
        <v>511.48054999999999</v>
      </c>
      <c r="F389" s="180"/>
      <c r="G389" s="181">
        <f t="shared" si="7"/>
        <v>0</v>
      </c>
      <c r="H389" s="162"/>
      <c r="I389" s="161">
        <f t="shared" si="8"/>
        <v>0</v>
      </c>
      <c r="J389" s="162"/>
      <c r="K389" s="161">
        <f t="shared" si="9"/>
        <v>0</v>
      </c>
      <c r="L389" s="161">
        <v>21</v>
      </c>
      <c r="M389" s="161">
        <f t="shared" si="10"/>
        <v>0</v>
      </c>
      <c r="N389" s="161">
        <v>0</v>
      </c>
      <c r="O389" s="161">
        <f t="shared" si="11"/>
        <v>0</v>
      </c>
      <c r="P389" s="161">
        <v>0</v>
      </c>
      <c r="Q389" s="161">
        <f t="shared" si="12"/>
        <v>0</v>
      </c>
      <c r="R389" s="161"/>
      <c r="S389" s="161" t="s">
        <v>128</v>
      </c>
      <c r="T389" s="161" t="s">
        <v>128</v>
      </c>
      <c r="U389" s="161">
        <v>0</v>
      </c>
      <c r="V389" s="161">
        <f t="shared" si="13"/>
        <v>0</v>
      </c>
      <c r="W389" s="161"/>
      <c r="X389" s="161" t="s">
        <v>644</v>
      </c>
      <c r="Y389" s="151"/>
      <c r="Z389" s="151"/>
      <c r="AA389" s="151"/>
      <c r="AB389" s="151"/>
      <c r="AC389" s="151"/>
      <c r="AD389" s="151"/>
      <c r="AE389" s="151"/>
      <c r="AF389" s="151"/>
      <c r="AG389" s="151" t="s">
        <v>645</v>
      </c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outlineLevel="1" x14ac:dyDescent="0.2">
      <c r="A390" s="176">
        <v>144</v>
      </c>
      <c r="B390" s="177" t="s">
        <v>652</v>
      </c>
      <c r="C390" s="184" t="s">
        <v>653</v>
      </c>
      <c r="D390" s="178" t="s">
        <v>204</v>
      </c>
      <c r="E390" s="179">
        <v>51.148060000000001</v>
      </c>
      <c r="F390" s="180"/>
      <c r="G390" s="181">
        <f t="shared" si="7"/>
        <v>0</v>
      </c>
      <c r="H390" s="162"/>
      <c r="I390" s="161">
        <f t="shared" si="8"/>
        <v>0</v>
      </c>
      <c r="J390" s="162"/>
      <c r="K390" s="161">
        <f t="shared" si="9"/>
        <v>0</v>
      </c>
      <c r="L390" s="161">
        <v>21</v>
      </c>
      <c r="M390" s="161">
        <f t="shared" si="10"/>
        <v>0</v>
      </c>
      <c r="N390" s="161">
        <v>0</v>
      </c>
      <c r="O390" s="161">
        <f t="shared" si="11"/>
        <v>0</v>
      </c>
      <c r="P390" s="161">
        <v>0</v>
      </c>
      <c r="Q390" s="161">
        <f t="shared" si="12"/>
        <v>0</v>
      </c>
      <c r="R390" s="161"/>
      <c r="S390" s="161" t="s">
        <v>128</v>
      </c>
      <c r="T390" s="161" t="s">
        <v>128</v>
      </c>
      <c r="U390" s="161">
        <v>0.94199999999999995</v>
      </c>
      <c r="V390" s="161">
        <f t="shared" si="13"/>
        <v>48.18</v>
      </c>
      <c r="W390" s="161"/>
      <c r="X390" s="161" t="s">
        <v>644</v>
      </c>
      <c r="Y390" s="151"/>
      <c r="Z390" s="151"/>
      <c r="AA390" s="151"/>
      <c r="AB390" s="151"/>
      <c r="AC390" s="151"/>
      <c r="AD390" s="151"/>
      <c r="AE390" s="151"/>
      <c r="AF390" s="151"/>
      <c r="AG390" s="151" t="s">
        <v>645</v>
      </c>
      <c r="AH390" s="151"/>
      <c r="AI390" s="151"/>
      <c r="AJ390" s="151"/>
      <c r="AK390" s="151"/>
      <c r="AL390" s="151"/>
      <c r="AM390" s="151"/>
      <c r="AN390" s="151"/>
      <c r="AO390" s="151"/>
      <c r="AP390" s="151"/>
      <c r="AQ390" s="151"/>
      <c r="AR390" s="151"/>
      <c r="AS390" s="151"/>
      <c r="AT390" s="151"/>
      <c r="AU390" s="151"/>
      <c r="AV390" s="151"/>
      <c r="AW390" s="151"/>
      <c r="AX390" s="151"/>
      <c r="AY390" s="151"/>
      <c r="AZ390" s="151"/>
      <c r="BA390" s="151"/>
      <c r="BB390" s="151"/>
      <c r="BC390" s="151"/>
      <c r="BD390" s="151"/>
      <c r="BE390" s="151"/>
      <c r="BF390" s="151"/>
      <c r="BG390" s="151"/>
      <c r="BH390" s="151"/>
    </row>
    <row r="391" spans="1:60" outlineLevel="1" x14ac:dyDescent="0.2">
      <c r="A391" s="170">
        <v>145</v>
      </c>
      <c r="B391" s="171" t="s">
        <v>654</v>
      </c>
      <c r="C391" s="185" t="s">
        <v>655</v>
      </c>
      <c r="D391" s="172" t="s">
        <v>204</v>
      </c>
      <c r="E391" s="173">
        <v>51.148060000000001</v>
      </c>
      <c r="F391" s="174"/>
      <c r="G391" s="175">
        <f t="shared" si="7"/>
        <v>0</v>
      </c>
      <c r="H391" s="162"/>
      <c r="I391" s="161">
        <f t="shared" si="8"/>
        <v>0</v>
      </c>
      <c r="J391" s="162"/>
      <c r="K391" s="161">
        <f t="shared" si="9"/>
        <v>0</v>
      </c>
      <c r="L391" s="161">
        <v>21</v>
      </c>
      <c r="M391" s="161">
        <f t="shared" si="10"/>
        <v>0</v>
      </c>
      <c r="N391" s="161">
        <v>0</v>
      </c>
      <c r="O391" s="161">
        <f t="shared" si="11"/>
        <v>0</v>
      </c>
      <c r="P391" s="161">
        <v>0</v>
      </c>
      <c r="Q391" s="161">
        <f t="shared" si="12"/>
        <v>0</v>
      </c>
      <c r="R391" s="161"/>
      <c r="S391" s="161" t="s">
        <v>128</v>
      </c>
      <c r="T391" s="161" t="s">
        <v>128</v>
      </c>
      <c r="U391" s="161">
        <v>0</v>
      </c>
      <c r="V391" s="161">
        <f t="shared" si="13"/>
        <v>0</v>
      </c>
      <c r="W391" s="161"/>
      <c r="X391" s="161" t="s">
        <v>644</v>
      </c>
      <c r="Y391" s="151"/>
      <c r="Z391" s="151"/>
      <c r="AA391" s="151"/>
      <c r="AB391" s="151"/>
      <c r="AC391" s="151"/>
      <c r="AD391" s="151"/>
      <c r="AE391" s="151"/>
      <c r="AF391" s="151"/>
      <c r="AG391" s="151" t="s">
        <v>645</v>
      </c>
      <c r="AH391" s="151"/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x14ac:dyDescent="0.2">
      <c r="A392" s="3"/>
      <c r="B392" s="4"/>
      <c r="C392" s="186"/>
      <c r="D392" s="6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AE392">
        <v>15</v>
      </c>
      <c r="AF392">
        <v>21</v>
      </c>
      <c r="AG392" t="s">
        <v>110</v>
      </c>
    </row>
    <row r="393" spans="1:60" x14ac:dyDescent="0.2">
      <c r="A393" s="154"/>
      <c r="B393" s="155" t="s">
        <v>31</v>
      </c>
      <c r="C393" s="187"/>
      <c r="D393" s="156"/>
      <c r="E393" s="157"/>
      <c r="F393" s="157"/>
      <c r="G393" s="182">
        <f>G8+G54+G69+G77+G99+G168+G171+G191+G204+G207+G260+G262+G267+G280+G293+G295+G303+G334+G358+G371+G380+G385</f>
        <v>0</v>
      </c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AE393">
        <f>SUMIF(L7:L391,AE392,G7:G391)</f>
        <v>0</v>
      </c>
      <c r="AF393">
        <f>SUMIF(L7:L391,AF392,G7:G391)</f>
        <v>0</v>
      </c>
      <c r="AG393" t="s">
        <v>156</v>
      </c>
    </row>
    <row r="394" spans="1:60" x14ac:dyDescent="0.2">
      <c r="A394" s="3"/>
      <c r="B394" s="4"/>
      <c r="C394" s="186"/>
      <c r="D394" s="6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60" x14ac:dyDescent="0.2">
      <c r="A395" s="3"/>
      <c r="B395" s="4"/>
      <c r="C395" s="186"/>
      <c r="D395" s="6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60" x14ac:dyDescent="0.2">
      <c r="A396" s="273" t="s">
        <v>157</v>
      </c>
      <c r="B396" s="273"/>
      <c r="C396" s="274"/>
      <c r="D396" s="6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60" x14ac:dyDescent="0.2">
      <c r="A397" s="254"/>
      <c r="B397" s="255"/>
      <c r="C397" s="256"/>
      <c r="D397" s="255"/>
      <c r="E397" s="255"/>
      <c r="F397" s="255"/>
      <c r="G397" s="257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AG397" t="s">
        <v>158</v>
      </c>
    </row>
    <row r="398" spans="1:60" x14ac:dyDescent="0.2">
      <c r="A398" s="258"/>
      <c r="B398" s="259"/>
      <c r="C398" s="260"/>
      <c r="D398" s="259"/>
      <c r="E398" s="259"/>
      <c r="F398" s="259"/>
      <c r="G398" s="261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60" x14ac:dyDescent="0.2">
      <c r="A399" s="258"/>
      <c r="B399" s="259"/>
      <c r="C399" s="260"/>
      <c r="D399" s="259"/>
      <c r="E399" s="259"/>
      <c r="F399" s="259"/>
      <c r="G399" s="261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60" x14ac:dyDescent="0.2">
      <c r="A400" s="258"/>
      <c r="B400" s="259"/>
      <c r="C400" s="260"/>
      <c r="D400" s="259"/>
      <c r="E400" s="259"/>
      <c r="F400" s="259"/>
      <c r="G400" s="261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33" x14ac:dyDescent="0.2">
      <c r="A401" s="262"/>
      <c r="B401" s="263"/>
      <c r="C401" s="264"/>
      <c r="D401" s="263"/>
      <c r="E401" s="263"/>
      <c r="F401" s="263"/>
      <c r="G401" s="265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33" x14ac:dyDescent="0.2">
      <c r="A402" s="3"/>
      <c r="B402" s="4"/>
      <c r="C402" s="186"/>
      <c r="D402" s="6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33" x14ac:dyDescent="0.2">
      <c r="C403" s="188"/>
      <c r="D403" s="10"/>
      <c r="AG403" t="s">
        <v>159</v>
      </c>
    </row>
    <row r="404" spans="1:33" x14ac:dyDescent="0.2">
      <c r="D404" s="10"/>
    </row>
    <row r="405" spans="1:33" x14ac:dyDescent="0.2">
      <c r="D405" s="10"/>
    </row>
    <row r="406" spans="1:33" x14ac:dyDescent="0.2">
      <c r="D406" s="10"/>
    </row>
    <row r="407" spans="1:33" x14ac:dyDescent="0.2">
      <c r="D407" s="10"/>
    </row>
    <row r="408" spans="1:33" x14ac:dyDescent="0.2">
      <c r="D408" s="10"/>
    </row>
    <row r="409" spans="1:33" x14ac:dyDescent="0.2">
      <c r="D409" s="10"/>
    </row>
    <row r="410" spans="1:33" x14ac:dyDescent="0.2">
      <c r="D410" s="10"/>
    </row>
    <row r="411" spans="1:33" x14ac:dyDescent="0.2">
      <c r="D411" s="10"/>
    </row>
    <row r="412" spans="1:33" x14ac:dyDescent="0.2">
      <c r="D412" s="10"/>
    </row>
    <row r="413" spans="1:33" x14ac:dyDescent="0.2">
      <c r="D413" s="10"/>
    </row>
    <row r="414" spans="1:33" x14ac:dyDescent="0.2">
      <c r="D414" s="10"/>
    </row>
    <row r="415" spans="1:33" x14ac:dyDescent="0.2">
      <c r="D415" s="10"/>
    </row>
    <row r="416" spans="1:33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397:G401"/>
    <mergeCell ref="A1:G1"/>
    <mergeCell ref="C2:G2"/>
    <mergeCell ref="C3:G3"/>
    <mergeCell ref="C4:G4"/>
    <mergeCell ref="A396:C39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01_01 01 Pol</vt:lpstr>
      <vt:lpstr>01_02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'01_01 01 Pol'!Názvy_tisku</vt:lpstr>
      <vt:lpstr>'01_02 02 Pol'!Názvy_tisku</vt:lpstr>
      <vt:lpstr>oadresa</vt:lpstr>
      <vt:lpstr>Stavba!Objednatel</vt:lpstr>
      <vt:lpstr>Stavba!Objekt</vt:lpstr>
      <vt:lpstr>'01_01 01 Pol'!Oblast_tisku</vt:lpstr>
      <vt:lpstr>'01_02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Rozpocet</dc:creator>
  <cp:lastModifiedBy>Rozpocet</cp:lastModifiedBy>
  <cp:lastPrinted>2019-03-19T12:27:02Z</cp:lastPrinted>
  <dcterms:created xsi:type="dcterms:W3CDTF">2009-04-08T07:15:50Z</dcterms:created>
  <dcterms:modified xsi:type="dcterms:W3CDTF">2020-01-07T13:01:11Z</dcterms:modified>
</cp:coreProperties>
</file>